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5"/>
    <sheet state="visible" name="Key Chain " sheetId="2" r:id="rId6"/>
    <sheet state="visible" name="Combined data for each Benchie" sheetId="3" r:id="rId7"/>
    <sheet state="visible" name="Combined data for each printer" sheetId="4" r:id="rId8"/>
    <sheet state="visible" name="Aggregate data based on estimat" sheetId="5" r:id="rId9"/>
    <sheet state="visible" name="Literature " sheetId="6" r:id="rId10"/>
  </sheets>
  <definedNames/>
  <calcPr/>
</workbook>
</file>

<file path=xl/sharedStrings.xml><?xml version="1.0" encoding="utf-8"?>
<sst xmlns="http://schemas.openxmlformats.org/spreadsheetml/2006/main" count="356" uniqueCount="65">
  <si>
    <t>Makerbot print times genereated on the slicer vs. actual print times</t>
  </si>
  <si>
    <t>Units are in duration = hours:min:seconds:milliseconds</t>
  </si>
  <si>
    <t>Aric at RMHS</t>
  </si>
  <si>
    <t>Print Name</t>
  </si>
  <si>
    <t>Estimated on slicer</t>
  </si>
  <si>
    <t>Actual print time on z18</t>
  </si>
  <si>
    <t>Notes</t>
  </si>
  <si>
    <t>Percent Change</t>
  </si>
  <si>
    <t>Average Change for 3 trials</t>
  </si>
  <si>
    <t>Phil A. Ment (20%)</t>
  </si>
  <si>
    <t>Phil A. Ment (30%)</t>
  </si>
  <si>
    <t>Phil A. Ment (40%)</t>
  </si>
  <si>
    <t>Phil A. Ment (50%)</t>
  </si>
  <si>
    <t>Phil A. Ment (70%)</t>
  </si>
  <si>
    <t xml:space="preserve">with filament </t>
  </si>
  <si>
    <t>change</t>
  </si>
  <si>
    <t>Phil A. Ment (100%)</t>
  </si>
  <si>
    <t>Phil A. Ment (Initial)</t>
  </si>
  <si>
    <t>Bryce at Chugwater</t>
  </si>
  <si>
    <t>Actual time on MakerBot Sketch</t>
  </si>
  <si>
    <t>Percent change</t>
  </si>
  <si>
    <t>Trial</t>
  </si>
  <si>
    <t xml:space="preserve">xyz cube (initial) </t>
  </si>
  <si>
    <t>xyz cube initial</t>
  </si>
  <si>
    <t>xyz cube  (120%)</t>
  </si>
  <si>
    <t>xyz cube (130%)</t>
  </si>
  <si>
    <t>xyz cube (140%)</t>
  </si>
  <si>
    <t>xyz cube (150%)</t>
  </si>
  <si>
    <t>smart extruder issue</t>
  </si>
  <si>
    <t>xyz cube (170%)</t>
  </si>
  <si>
    <t>xyz cube (200%)</t>
  </si>
  <si>
    <t>xyz cube (initial)</t>
  </si>
  <si>
    <t>Raft build time was 6 minutes 5 seconds, making the print time 1 hour  and 2 minutes</t>
  </si>
  <si>
    <t>Raft build time was 7:39, making the print time 1:20:53</t>
  </si>
  <si>
    <t>Raft build time was 10:08, making the print time 1:19:52</t>
  </si>
  <si>
    <t>Average Change between trials</t>
  </si>
  <si>
    <t>4 name key chain</t>
  </si>
  <si>
    <t>Each key chain print was to have 4 names that were fit on 100 mm of print space with 6 characters max, not all of the students were precise so there is a lack of continuity between the prints</t>
  </si>
  <si>
    <t>Model Type</t>
  </si>
  <si>
    <t>Estimated times on slicer</t>
  </si>
  <si>
    <t>Actual times</t>
  </si>
  <si>
    <t>Estimated Time</t>
  </si>
  <si>
    <t>Actual Time</t>
  </si>
  <si>
    <t>Estimated time</t>
  </si>
  <si>
    <t>Average Percent Change for estimated time</t>
  </si>
  <si>
    <t>Possible articles</t>
  </si>
  <si>
    <t>g-code</t>
  </si>
  <si>
    <t>x</t>
  </si>
  <si>
    <t>cura tutorial</t>
  </si>
  <si>
    <t>https://www.analyticsvidhya.com/blog/2017/09/common-machine-learning-algorithms/</t>
  </si>
  <si>
    <t>machine learning</t>
  </si>
  <si>
    <t>https://www.analyticsvidhya.com/machine-learning/?utm_source=blog&amp;utm_medium=commonly-used-machine-learning-algorithms</t>
  </si>
  <si>
    <t>what is machine learning</t>
  </si>
  <si>
    <t>https://www.analyticsvidhya.com/blog/2016/04/tree-based-algorithms-complete-tutorial-scratch-in-python/</t>
  </si>
  <si>
    <t>tree based algorithm</t>
  </si>
  <si>
    <t>https://www.analyticsvidhya.com/blog/2014/06/introduction-random-forest-simplified/</t>
  </si>
  <si>
    <t>random forest algorithm</t>
  </si>
  <si>
    <t>cura optimization</t>
  </si>
  <si>
    <r>
      <rPr>
        <color rgb="FF1155CC"/>
        <u/>
      </rPr>
      <t>Developments in 3D printing technologie</t>
    </r>
    <r>
      <rPr/>
      <t>s</t>
    </r>
  </si>
  <si>
    <t>Print time vs. elapsed time: A temporal analysis of a continuous printing operation for additive constructed concrete</t>
  </si>
  <si>
    <t>Print time and material usage based on oreintation, layering and support settings</t>
  </si>
  <si>
    <t>Improving printing orientation for Fused Deposition Modeling printers by analyzing connected components</t>
  </si>
  <si>
    <t>Optimization of fused deposition modeling</t>
  </si>
  <si>
    <t>PROPOSED BUILD GUIDELINES FOR USE IN FUSED DEPOSITION MODELING TO REDUCE BUILD TIME AND MATERIAL VOLUME</t>
  </si>
  <si>
    <t>EXAMINING POTENTIAL DESIGN GUIDELINES FOR USE IN FUSED DEPOSITION MODELING TO REDUCE BUILD TIME AND MATERIAL VOLUME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</si>
</sst>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color theme="1"/>
      <name val="Arial"/>
      <scheme val="minor"/>
    </font>
    <font/>
    <font>
      <color rgb="FF000000"/>
      <name val="Arial"/>
    </font>
    <font>
      <sz val="11.0"/>
      <color rgb="FF000000"/>
      <name val="Arial"/>
      <scheme val="minor"/>
    </font>
    <font>
      <color rgb="FF000000"/>
      <name val="Arial"/>
      <scheme val="minor"/>
    </font>
    <font>
      <u/>
      <color rgb="FF1155CC"/>
    </font>
    <font>
      <u/>
      <color rgb="FF0000FF"/>
    </font>
    <font>
      <u/>
      <color rgb="FF0000FF"/>
    </font>
    <font>
      <u/>
      <color rgb="FF1155CC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1" fillId="0" fontId="1" numFmtId="46" xfId="0" applyAlignment="1" applyBorder="1" applyFont="1" applyNumberFormat="1">
      <alignment readingOrder="0"/>
    </xf>
    <xf borderId="1" fillId="0" fontId="1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readingOrder="0"/>
    </xf>
    <xf borderId="3" fillId="0" fontId="2" numFmtId="0" xfId="0" applyBorder="1" applyFont="1"/>
    <xf borderId="4" fillId="0" fontId="2" numFmtId="0" xfId="0" applyBorder="1" applyFont="1"/>
    <xf borderId="1" fillId="2" fontId="3" numFmtId="0" xfId="0" applyAlignment="1" applyBorder="1" applyFill="1" applyFont="1">
      <alignment horizontal="left" readingOrder="0"/>
    </xf>
    <xf borderId="1" fillId="0" fontId="1" numFmtId="21" xfId="0" applyAlignment="1" applyBorder="1" applyFont="1" applyNumberFormat="1">
      <alignment readingOrder="0"/>
    </xf>
    <xf borderId="0" fillId="0" fontId="1" numFmtId="46" xfId="0" applyFont="1" applyNumberFormat="1"/>
    <xf borderId="0" fillId="0" fontId="1" numFmtId="0" xfId="0" applyFont="1"/>
    <xf borderId="0" fillId="0" fontId="1" numFmtId="10" xfId="0" applyAlignment="1" applyFont="1" applyNumberFormat="1">
      <alignment readingOrder="0"/>
    </xf>
    <xf borderId="0" fillId="0" fontId="1" numFmtId="21" xfId="0" applyAlignment="1" applyFont="1" applyNumberFormat="1">
      <alignment readingOrder="0"/>
    </xf>
    <xf borderId="0" fillId="2" fontId="3" numFmtId="0" xfId="0" applyAlignment="1" applyFont="1">
      <alignment horizontal="left" readingOrder="0"/>
    </xf>
    <xf borderId="0" fillId="0" fontId="1" numFmtId="9" xfId="0" applyAlignment="1" applyFont="1" applyNumberFormat="1">
      <alignment readingOrder="0"/>
    </xf>
    <xf borderId="1" fillId="0" fontId="1" numFmtId="0" xfId="0" applyAlignment="1" applyBorder="1" applyFont="1">
      <alignment readingOrder="0" shrinkToFit="0" wrapText="0"/>
    </xf>
    <xf borderId="0" fillId="2" fontId="4" numFmtId="0" xfId="0" applyAlignment="1" applyFont="1">
      <alignment readingOrder="0"/>
    </xf>
    <xf borderId="1" fillId="0" fontId="1" numFmtId="0" xfId="0" applyAlignment="1" applyBorder="1" applyFont="1">
      <alignment readingOrder="0" shrinkToFit="0" wrapText="1"/>
    </xf>
    <xf borderId="1" fillId="0" fontId="1" numFmtId="46" xfId="0" applyBorder="1" applyFont="1" applyNumberFormat="1"/>
    <xf borderId="0" fillId="0" fontId="1" numFmtId="46" xfId="0" applyAlignment="1" applyFont="1" applyNumberFormat="1">
      <alignment readingOrder="0"/>
    </xf>
    <xf borderId="2" fillId="0" fontId="1" numFmtId="21" xfId="0" applyAlignment="1" applyBorder="1" applyFont="1" applyNumberFormat="1">
      <alignment readingOrder="0"/>
    </xf>
    <xf borderId="1" fillId="2" fontId="4" numFmtId="0" xfId="0" applyAlignment="1" applyBorder="1" applyFont="1">
      <alignment readingOrder="0"/>
    </xf>
    <xf borderId="1" fillId="0" fontId="5" numFmtId="46" xfId="0" applyAlignment="1" applyBorder="1" applyFont="1" applyNumberFormat="1">
      <alignment readingOrder="0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0" Type="http://schemas.openxmlformats.org/officeDocument/2006/relationships/worksheet" Target="worksheets/sheet6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Average Change for 3 Trials with Astronaut Phil A. Ment Benchie</a:t>
            </a:r>
          </a:p>
        </c:rich>
      </c:tx>
      <c:layout>
        <c:manualLayout>
          <c:xMode val="edge"/>
          <c:yMode val="edge"/>
          <c:x val="0.031157024793388433"/>
          <c:y val="0.052652519893899206"/>
        </c:manualLayout>
      </c:layout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trendline>
            <c:name/>
            <c:spPr>
              <a:ln w="19050">
                <a:solidFill>
                  <a:srgbClr val="000000">
                    <a:alpha val="40000"/>
                  </a:srgbClr>
                </a:solidFill>
              </a:ln>
            </c:spPr>
            <c:trendlineType val="linear"/>
            <c:dispRSqr val="1"/>
            <c:dispEq val="1"/>
          </c:trendline>
          <c:cat>
            <c:strRef>
              <c:f>Data!$G$28:$G$45</c:f>
            </c:strRef>
          </c:cat>
          <c:val>
            <c:numRef>
              <c:f>Data!$F$28:$F$45</c:f>
              <c:numCache/>
            </c:numRef>
          </c:val>
          <c:smooth val="0"/>
        </c:ser>
        <c:axId val="751926828"/>
        <c:axId val="1092834678"/>
      </c:lineChart>
      <c:catAx>
        <c:axId val="7519268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Model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92834678"/>
      </c:catAx>
      <c:valAx>
        <c:axId val="10928346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Average Percent Change for 3 Trials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51926828"/>
      </c:valAx>
    </c:plotArea>
    <c:legend>
      <c:legendPos val="t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Average Change for 3 Trials with xyz cube benchie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trendline>
            <c:name/>
            <c:spPr>
              <a:ln w="19050">
                <a:solidFill>
                  <a:srgbClr val="000000">
                    <a:alpha val="40000"/>
                  </a:srgbClr>
                </a:solidFill>
              </a:ln>
            </c:spPr>
            <c:trendlineType val="linear"/>
            <c:dispRSqr val="1"/>
            <c:dispEq val="1"/>
          </c:trendline>
          <c:cat>
            <c:strRef>
              <c:f>Data!$G$79:$G$96</c:f>
            </c:strRef>
          </c:cat>
          <c:val>
            <c:numRef>
              <c:f>Data!$F$79:$F$96</c:f>
              <c:numCache/>
            </c:numRef>
          </c:val>
          <c:smooth val="0"/>
        </c:ser>
        <c:axId val="345413937"/>
        <c:axId val="199930626"/>
      </c:lineChart>
      <c:catAx>
        <c:axId val="3454139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Model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9930626"/>
      </c:catAx>
      <c:valAx>
        <c:axId val="1999306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Average Percent Change for 3 Trials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4541393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Average Change for 3 Trials with Astronaut Phil A. Ment Benchie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trendline>
            <c:name/>
            <c:spPr>
              <a:ln w="19050">
                <a:solidFill>
                  <a:srgbClr val="000000">
                    <a:alpha val="40000"/>
                  </a:srgbClr>
                </a:solidFill>
              </a:ln>
            </c:spPr>
            <c:trendlineType val="linear"/>
            <c:dispRSqr val="1"/>
            <c:dispEq val="1"/>
          </c:trendline>
          <c:cat>
            <c:strRef>
              <c:f>Data!$G$5:$G$22</c:f>
            </c:strRef>
          </c:cat>
          <c:val>
            <c:numRef>
              <c:f>Data!$F$5:$F$22</c:f>
              <c:numCache/>
            </c:numRef>
          </c:val>
          <c:smooth val="0"/>
        </c:ser>
        <c:axId val="1680224206"/>
        <c:axId val="1020588311"/>
      </c:lineChart>
      <c:catAx>
        <c:axId val="16802242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Model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20588311"/>
      </c:catAx>
      <c:valAx>
        <c:axId val="10205883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Average Percent Change for 3 Trials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8022420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Average Change for Trials with Astronaut Phil A. Ment Benchie</a:t>
            </a:r>
          </a:p>
        </c:rich>
      </c:tx>
      <c:layout>
        <c:manualLayout>
          <c:xMode val="edge"/>
          <c:yMode val="edge"/>
          <c:x val="0.03258333333333333"/>
          <c:y val="0.05"/>
        </c:manualLayout>
      </c:layout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trendline>
            <c:name/>
            <c:spPr>
              <a:ln w="19050">
                <a:solidFill>
                  <a:srgbClr val="000000">
                    <a:alpha val="40000"/>
                  </a:srgbClr>
                </a:solidFill>
              </a:ln>
            </c:spPr>
            <c:trendlineType val="linear"/>
            <c:dispRSqr val="1"/>
            <c:dispEq val="1"/>
          </c:trendline>
          <c:cat>
            <c:strRef>
              <c:f>'Combined data for each Benchie'!$G$4:$G$39</c:f>
            </c:strRef>
          </c:cat>
          <c:val>
            <c:numRef>
              <c:f>'Combined data for each Benchie'!$F$4:$F$39</c:f>
              <c:numCache/>
            </c:numRef>
          </c:val>
          <c:smooth val="0"/>
        </c:ser>
        <c:axId val="888565975"/>
        <c:axId val="1157360568"/>
      </c:lineChart>
      <c:catAx>
        <c:axId val="8885659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Model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57360568"/>
      </c:catAx>
      <c:valAx>
        <c:axId val="11573605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Average Percent Change for Trials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8856597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Average Change for Trials with xyz cube Benchie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trendline>
            <c:name/>
            <c:spPr>
              <a:ln w="19050">
                <a:solidFill>
                  <a:srgbClr val="000000">
                    <a:alpha val="40000"/>
                  </a:srgbClr>
                </a:solidFill>
              </a:ln>
            </c:spPr>
            <c:trendlineType val="linear"/>
            <c:dispRSqr val="1"/>
            <c:dispEq val="1"/>
          </c:trendline>
          <c:cat>
            <c:strRef>
              <c:f>'Combined data for each Benchie'!$G$42:$G$77</c:f>
            </c:strRef>
          </c:cat>
          <c:val>
            <c:numRef>
              <c:f>'Combined data for each Benchie'!$F$42:$F$77</c:f>
              <c:numCache/>
            </c:numRef>
          </c:val>
          <c:smooth val="0"/>
        </c:ser>
        <c:axId val="1910582458"/>
        <c:axId val="1722799589"/>
      </c:lineChart>
      <c:catAx>
        <c:axId val="19105824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Model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22799589"/>
      </c:catAx>
      <c:valAx>
        <c:axId val="17227995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Average Percent Change for Trials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1058245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MakerBot z18 print time estimates vs percent difference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>
                    <a:alpha val="40000"/>
                  </a:srgbClr>
                </a:solidFill>
              </a:ln>
            </c:spPr>
            <c:trendlineType val="linear"/>
            <c:dispRSqr val="1"/>
            <c:dispEq val="1"/>
          </c:trendline>
          <c:cat>
            <c:strRef>
              <c:f>'Combined data for each printer'!$G$4:$G$40</c:f>
            </c:strRef>
          </c:cat>
          <c:val>
            <c:numRef>
              <c:f>'Combined data for each printer'!$F$4:$F$40</c:f>
              <c:numCache/>
            </c:numRef>
          </c:val>
          <c:smooth val="0"/>
        </c:ser>
        <c:axId val="912620245"/>
        <c:axId val="1689514466"/>
      </c:lineChart>
      <c:catAx>
        <c:axId val="9126202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Print Time Estimates (hrs:min:sec)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89514466"/>
      </c:catAx>
      <c:valAx>
        <c:axId val="16895144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Average Percent Change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1262024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MakerBot Sketch print time estimates vs percent difference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>
                    <a:alpha val="40000"/>
                  </a:srgbClr>
                </a:solidFill>
              </a:ln>
            </c:spPr>
            <c:trendlineType val="linear"/>
            <c:dispRSqr val="1"/>
            <c:dispEq val="1"/>
          </c:trendline>
          <c:cat>
            <c:strRef>
              <c:f>'Combined data for each printer'!$G$46:$G$81</c:f>
            </c:strRef>
          </c:cat>
          <c:val>
            <c:numRef>
              <c:f>'Combined data for each printer'!$F$46:$F$81</c:f>
              <c:numCache/>
            </c:numRef>
          </c:val>
          <c:smooth val="0"/>
        </c:ser>
        <c:axId val="893206341"/>
        <c:axId val="310423566"/>
      </c:lineChart>
      <c:catAx>
        <c:axId val="8932063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Print Time Estimates (hrs:min:sec)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10423566"/>
      </c:catAx>
      <c:valAx>
        <c:axId val="3104235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Average Percent Change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9320634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Estimated Time vs Average Percent Change from Estimated Time and Actual Print Time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'Aggregate data based on estimat'!$H$1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trendline>
            <c:name/>
            <c:spPr>
              <a:ln w="19050">
                <a:solidFill>
                  <a:srgbClr val="000000">
                    <a:alpha val="40000"/>
                  </a:srgbClr>
                </a:solidFill>
              </a:ln>
            </c:spPr>
            <c:trendlineType val="linear"/>
            <c:dispRSqr val="1"/>
            <c:dispEq val="1"/>
          </c:trendline>
          <c:cat>
            <c:strRef>
              <c:f>'Aggregate data based on estimat'!$G$2:$G$23</c:f>
            </c:strRef>
          </c:cat>
          <c:val>
            <c:numRef>
              <c:f>'Aggregate data based on estimat'!$H$2:$H$23</c:f>
              <c:numCache/>
            </c:numRef>
          </c:val>
          <c:smooth val="0"/>
        </c:ser>
        <c:axId val="502730632"/>
        <c:axId val="930159701"/>
      </c:lineChart>
      <c:catAx>
        <c:axId val="502730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Estimated Print Time (hrs:min:sec)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30159701"/>
      </c:catAx>
      <c:valAx>
        <c:axId val="9301597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Percent Change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0273063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Chart3.png"/><Relationship Id="rId4" Type="http://schemas.openxmlformats.org/officeDocument/2006/relationships/chart" Target="../charts/char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Chart5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19050</xdr:colOff>
      <xdr:row>26</xdr:row>
      <xdr:rowOff>200025</xdr:rowOff>
    </xdr:from>
    <xdr:ext cx="5762625" cy="35909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8</xdr:col>
      <xdr:colOff>9525</xdr:colOff>
      <xdr:row>78</xdr:row>
      <xdr:rowOff>19050</xdr:rowOff>
    </xdr:from>
    <xdr:ext cx="5800725" cy="36576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19050</xdr:colOff>
      <xdr:row>49</xdr:row>
      <xdr:rowOff>171450</xdr:rowOff>
    </xdr:from>
    <xdr:ext cx="5715000" cy="4162425"/>
    <xdr:pic>
      <xdr:nvPicPr>
        <xdr:cNvPr id="440757145" name="Chart3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19050</xdr:colOff>
      <xdr:row>4</xdr:row>
      <xdr:rowOff>9525</xdr:rowOff>
    </xdr:from>
    <xdr:ext cx="5715000" cy="35337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914400</xdr:colOff>
      <xdr:row>5</xdr:row>
      <xdr:rowOff>95250</xdr:rowOff>
    </xdr:from>
    <xdr:ext cx="5715000" cy="3533775"/>
    <xdr:pic>
      <xdr:nvPicPr>
        <xdr:cNvPr id="1389990995" name="Chart5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962025</xdr:colOff>
      <xdr:row>2</xdr:row>
      <xdr:rowOff>180975</xdr:rowOff>
    </xdr:from>
    <xdr:ext cx="5715000" cy="3533775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638175</xdr:colOff>
      <xdr:row>40</xdr:row>
      <xdr:rowOff>28575</xdr:rowOff>
    </xdr:from>
    <xdr:ext cx="5715000" cy="3533775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952500</xdr:colOff>
      <xdr:row>2</xdr:row>
      <xdr:rowOff>0</xdr:rowOff>
    </xdr:from>
    <xdr:ext cx="7667625" cy="4733925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952500</xdr:colOff>
      <xdr:row>44</xdr:row>
      <xdr:rowOff>180975</xdr:rowOff>
    </xdr:from>
    <xdr:ext cx="7667625" cy="4733925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19050</xdr:colOff>
      <xdr:row>0</xdr:row>
      <xdr:rowOff>180975</xdr:rowOff>
    </xdr:from>
    <xdr:ext cx="7496175" cy="4629150"/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sciencedirect.com/science/article/pii/S2214860417302555" TargetMode="External"/><Relationship Id="rId10" Type="http://schemas.openxmlformats.org/officeDocument/2006/relationships/hyperlink" Target="https://assets.researchsquare.com/files/rs-175393/v1_stamped.pdf" TargetMode="External"/><Relationship Id="rId13" Type="http://schemas.openxmlformats.org/officeDocument/2006/relationships/hyperlink" Target="https://drum.lib.umd.edu/bitstream/handle/1903/9311/Teitelbaum_umd_0117N_10339.pdf;sequence=1" TargetMode="External"/><Relationship Id="rId12" Type="http://schemas.openxmlformats.org/officeDocument/2006/relationships/hyperlink" Target="https://www.researchgate.net/profile/Omar-Mohamed-7/publication/274458192_Optimization_of_fused_deposition_modeling_process_parameters_a_review_of_current_research_and_future_prospects/links/55e0132508aede0b572bcf66/Optimization-of-fused-deposition-modeling-process-parameters-a-review-of-current-research-and-future-prospects.pdf" TargetMode="External"/><Relationship Id="rId1" Type="http://schemas.openxmlformats.org/officeDocument/2006/relationships/hyperlink" Target="https://all3dp.com/2/stl-to-g-code-how-to-convert-stl-files-to-g-code/" TargetMode="External"/><Relationship Id="rId2" Type="http://schemas.openxmlformats.org/officeDocument/2006/relationships/hyperlink" Target="https://all3dp.com/1/cura-tutorial-software-slicer-cura-3d/" TargetMode="External"/><Relationship Id="rId3" Type="http://schemas.openxmlformats.org/officeDocument/2006/relationships/hyperlink" Target="https://www.analyticsvidhya.com/blog/2017/09/common-machine-learning-algorithms/" TargetMode="External"/><Relationship Id="rId4" Type="http://schemas.openxmlformats.org/officeDocument/2006/relationships/hyperlink" Target="https://www.analyticsvidhya.com/machine-learning/?utm_source=blog&amp;utm_medium=commonly-used-machine-learning-algorithms" TargetMode="External"/><Relationship Id="rId9" Type="http://schemas.openxmlformats.org/officeDocument/2006/relationships/hyperlink" Target="https://www.sciencedirect.com/science/article/pii/S2214860418307152" TargetMode="External"/><Relationship Id="rId15" Type="http://schemas.openxmlformats.org/officeDocument/2006/relationships/drawing" Target="../drawings/drawing6.xml"/><Relationship Id="rId14" Type="http://schemas.openxmlformats.org/officeDocument/2006/relationships/hyperlink" Target="https://citeseerx.ist.psu.edu/viewdoc/download?doi=10.1.1.1054.4619&amp;rep=rep1&amp;type=pdf" TargetMode="External"/><Relationship Id="rId5" Type="http://schemas.openxmlformats.org/officeDocument/2006/relationships/hyperlink" Target="https://www.analyticsvidhya.com/blog/2016/04/tree-based-algorithms-complete-tutorial-scratch-in-python/" TargetMode="External"/><Relationship Id="rId6" Type="http://schemas.openxmlformats.org/officeDocument/2006/relationships/hyperlink" Target="https://www.analyticsvidhya.com/blog/2014/06/introduction-random-forest-simplified/" TargetMode="External"/><Relationship Id="rId7" Type="http://schemas.openxmlformats.org/officeDocument/2006/relationships/hyperlink" Target="http://ira.lib.polyu.edu.hk/bitstream/10397/54596/1/Ganganath_3D_Printing_Optimizer.pdf" TargetMode="External"/><Relationship Id="rId8" Type="http://schemas.openxmlformats.org/officeDocument/2006/relationships/hyperlink" Target="https://www.researchgate.net/profile/Suchitra-Khoje/publication/331664187_Recent_Developments_in_3D_Printing_Technologies_Review/links/601ea3f5458515893987149e/Recent-Developments-in-3D-Printing-Technologies-Revi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2" width="15.5"/>
    <col customWidth="1" min="3" max="3" width="22.88"/>
    <col customWidth="1" min="6" max="7" width="23.38"/>
    <col customWidth="1" min="8" max="8" width="16.5"/>
    <col customWidth="1" min="9" max="9" width="15.25"/>
    <col customWidth="1" min="10" max="10" width="24.63"/>
    <col customWidth="1" min="13" max="13" width="26.38"/>
  </cols>
  <sheetData>
    <row r="1">
      <c r="B1" s="1" t="s">
        <v>0</v>
      </c>
      <c r="F1" s="1" t="s">
        <v>1</v>
      </c>
    </row>
    <row r="2">
      <c r="C2" s="1" t="s">
        <v>2</v>
      </c>
    </row>
    <row r="4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/>
    </row>
    <row r="5">
      <c r="A5" s="2" t="s">
        <v>9</v>
      </c>
      <c r="B5" s="3">
        <v>0.015277777777777777</v>
      </c>
      <c r="C5" s="3">
        <v>0.010520833333333333</v>
      </c>
      <c r="D5" s="4"/>
      <c r="E5" s="2">
        <f t="shared" ref="E5:E22" si="1">((B5-C5)/C5)*100</f>
        <v>45.21452145</v>
      </c>
      <c r="F5" s="5">
        <f>(E5+E6+E7)/3</f>
        <v>44.68780937</v>
      </c>
      <c r="G5" s="6" t="s">
        <v>9</v>
      </c>
    </row>
    <row r="6">
      <c r="A6" s="2" t="s">
        <v>9</v>
      </c>
      <c r="B6" s="3">
        <v>0.015277777777777777</v>
      </c>
      <c r="C6" s="3">
        <v>0.010520833333333333</v>
      </c>
      <c r="D6" s="4"/>
      <c r="E6" s="2">
        <f t="shared" si="1"/>
        <v>45.21452145</v>
      </c>
      <c r="F6" s="7"/>
      <c r="G6" s="7"/>
    </row>
    <row r="7">
      <c r="A7" s="2" t="s">
        <v>9</v>
      </c>
      <c r="B7" s="3">
        <v>0.015277777777777777</v>
      </c>
      <c r="C7" s="3">
        <v>0.010636574074074074</v>
      </c>
      <c r="D7" s="4"/>
      <c r="E7" s="2">
        <f t="shared" si="1"/>
        <v>43.6343852</v>
      </c>
      <c r="F7" s="8"/>
      <c r="G7" s="8"/>
    </row>
    <row r="8">
      <c r="A8" s="2" t="s">
        <v>10</v>
      </c>
      <c r="B8" s="3">
        <v>0.02638888888888889</v>
      </c>
      <c r="C8" s="3">
        <v>0.01853009259259259</v>
      </c>
      <c r="D8" s="4"/>
      <c r="E8" s="2">
        <f t="shared" si="1"/>
        <v>42.41099313</v>
      </c>
      <c r="F8" s="5">
        <f>(E8+E9+E10)/3</f>
        <v>42.38136121</v>
      </c>
      <c r="G8" s="6" t="s">
        <v>10</v>
      </c>
    </row>
    <row r="9">
      <c r="A9" s="9" t="s">
        <v>10</v>
      </c>
      <c r="B9" s="3">
        <v>0.02638888888888889</v>
      </c>
      <c r="C9" s="3">
        <v>0.018541666666666668</v>
      </c>
      <c r="D9" s="4"/>
      <c r="E9" s="2">
        <f t="shared" si="1"/>
        <v>42.32209738</v>
      </c>
      <c r="F9" s="7"/>
      <c r="G9" s="7"/>
    </row>
    <row r="10">
      <c r="A10" s="9" t="s">
        <v>10</v>
      </c>
      <c r="B10" s="3">
        <v>0.02638888888888889</v>
      </c>
      <c r="C10" s="3">
        <v>0.01853009259259259</v>
      </c>
      <c r="D10" s="4"/>
      <c r="E10" s="2">
        <f t="shared" si="1"/>
        <v>42.41099313</v>
      </c>
      <c r="F10" s="8"/>
      <c r="G10" s="8"/>
    </row>
    <row r="11">
      <c r="A11" s="9" t="s">
        <v>11</v>
      </c>
      <c r="B11" s="3">
        <v>0.04027777777777778</v>
      </c>
      <c r="C11" s="3">
        <v>0.029050925925925924</v>
      </c>
      <c r="D11" s="4"/>
      <c r="E11" s="2">
        <f t="shared" si="1"/>
        <v>38.64541833</v>
      </c>
      <c r="F11" s="5">
        <f>(E11+E12+E13)/3</f>
        <v>38.68225782</v>
      </c>
      <c r="G11" s="6" t="s">
        <v>11</v>
      </c>
    </row>
    <row r="12">
      <c r="A12" s="9" t="s">
        <v>11</v>
      </c>
      <c r="B12" s="3">
        <v>0.04027777777777778</v>
      </c>
      <c r="C12" s="3">
        <v>0.02903935185185185</v>
      </c>
      <c r="D12" s="4"/>
      <c r="E12" s="2">
        <f t="shared" si="1"/>
        <v>38.70067756</v>
      </c>
      <c r="F12" s="7"/>
      <c r="G12" s="7"/>
    </row>
    <row r="13">
      <c r="A13" s="9" t="s">
        <v>11</v>
      </c>
      <c r="B13" s="3">
        <v>0.04027777777777778</v>
      </c>
      <c r="C13" s="3">
        <v>0.02903935185185185</v>
      </c>
      <c r="D13" s="4"/>
      <c r="E13" s="2">
        <f t="shared" si="1"/>
        <v>38.70067756</v>
      </c>
      <c r="F13" s="8"/>
      <c r="G13" s="8"/>
    </row>
    <row r="14">
      <c r="A14" s="9" t="s">
        <v>12</v>
      </c>
      <c r="B14" s="3">
        <v>0.05694444444444444</v>
      </c>
      <c r="C14" s="3">
        <v>0.04106481481481482</v>
      </c>
      <c r="D14" s="4"/>
      <c r="E14" s="2">
        <f t="shared" si="1"/>
        <v>38.66967306</v>
      </c>
      <c r="F14" s="5">
        <f>(E14+E15+E16)/3</f>
        <v>38.68270469</v>
      </c>
      <c r="G14" s="6" t="s">
        <v>12</v>
      </c>
    </row>
    <row r="15">
      <c r="A15" s="9" t="s">
        <v>12</v>
      </c>
      <c r="B15" s="3">
        <v>0.05694444444444444</v>
      </c>
      <c r="C15" s="3">
        <v>0.04106481481481482</v>
      </c>
      <c r="D15" s="4"/>
      <c r="E15" s="2">
        <f t="shared" si="1"/>
        <v>38.66967306</v>
      </c>
      <c r="F15" s="7"/>
      <c r="G15" s="7"/>
    </row>
    <row r="16">
      <c r="A16" s="9" t="s">
        <v>12</v>
      </c>
      <c r="B16" s="3">
        <v>0.05694444444444444</v>
      </c>
      <c r="C16" s="3">
        <v>0.04105324074074074</v>
      </c>
      <c r="D16" s="4"/>
      <c r="E16" s="2">
        <f t="shared" si="1"/>
        <v>38.70876797</v>
      </c>
      <c r="F16" s="8"/>
      <c r="G16" s="8"/>
    </row>
    <row r="17">
      <c r="A17" s="9" t="s">
        <v>13</v>
      </c>
      <c r="B17" s="3">
        <v>0.10138888888888889</v>
      </c>
      <c r="C17" s="3">
        <v>0.07413194444444444</v>
      </c>
      <c r="D17" s="4"/>
      <c r="E17" s="2">
        <f t="shared" si="1"/>
        <v>36.76814988</v>
      </c>
      <c r="F17" s="5">
        <f>(E17+E18+E19)/3</f>
        <v>36.61908093</v>
      </c>
      <c r="G17" s="6" t="s">
        <v>13</v>
      </c>
    </row>
    <row r="18">
      <c r="A18" s="9" t="s">
        <v>13</v>
      </c>
      <c r="B18" s="3">
        <v>0.10138888888888889</v>
      </c>
      <c r="C18" s="3">
        <v>0.07435185185185185</v>
      </c>
      <c r="D18" s="2" t="s">
        <v>14</v>
      </c>
      <c r="E18" s="2">
        <f t="shared" si="1"/>
        <v>36.36363636</v>
      </c>
      <c r="F18" s="7"/>
      <c r="G18" s="7"/>
    </row>
    <row r="19">
      <c r="A19" s="9" t="s">
        <v>13</v>
      </c>
      <c r="B19" s="3">
        <v>0.10138888888888889</v>
      </c>
      <c r="C19" s="3">
        <v>0.07415509259259259</v>
      </c>
      <c r="D19" s="2" t="s">
        <v>15</v>
      </c>
      <c r="E19" s="2">
        <f t="shared" si="1"/>
        <v>36.72545653</v>
      </c>
      <c r="F19" s="8"/>
      <c r="G19" s="8"/>
    </row>
    <row r="20">
      <c r="A20" s="9" t="s">
        <v>16</v>
      </c>
      <c r="B20" s="3">
        <v>0.2048611111111111</v>
      </c>
      <c r="C20" s="3">
        <v>0.1596064814814815</v>
      </c>
      <c r="D20" s="4"/>
      <c r="E20" s="2">
        <f t="shared" si="1"/>
        <v>28.35387962</v>
      </c>
      <c r="F20" s="5">
        <f>(E20+E21+E22)/3</f>
        <v>28.35387962</v>
      </c>
      <c r="G20" s="6" t="s">
        <v>17</v>
      </c>
    </row>
    <row r="21">
      <c r="A21" s="9" t="s">
        <v>16</v>
      </c>
      <c r="B21" s="3">
        <v>0.2048611111111111</v>
      </c>
      <c r="C21" s="3">
        <v>0.1596064814814815</v>
      </c>
      <c r="D21" s="4"/>
      <c r="E21" s="2">
        <f t="shared" si="1"/>
        <v>28.35387962</v>
      </c>
      <c r="F21" s="7"/>
      <c r="G21" s="7"/>
    </row>
    <row r="22">
      <c r="A22" s="9" t="s">
        <v>16</v>
      </c>
      <c r="B22" s="3">
        <v>0.2048611111111111</v>
      </c>
      <c r="C22" s="10">
        <v>0.1596064814814815</v>
      </c>
      <c r="D22" s="4"/>
      <c r="E22" s="2">
        <f t="shared" si="1"/>
        <v>28.35387962</v>
      </c>
      <c r="F22" s="8"/>
      <c r="G22" s="8"/>
    </row>
    <row r="23">
      <c r="B23" s="11">
        <f t="shared" ref="B23:C23" si="2">SUM(B5:B22)</f>
        <v>1.335416667</v>
      </c>
      <c r="C23" s="11">
        <f t="shared" si="2"/>
        <v>0.9990509259</v>
      </c>
    </row>
    <row r="24">
      <c r="B24" s="1"/>
    </row>
    <row r="25">
      <c r="B25" s="1" t="s">
        <v>18</v>
      </c>
    </row>
    <row r="27">
      <c r="A27" s="1" t="s">
        <v>3</v>
      </c>
      <c r="B27" s="1" t="s">
        <v>4</v>
      </c>
      <c r="C27" s="1" t="s">
        <v>19</v>
      </c>
      <c r="D27" s="1" t="s">
        <v>6</v>
      </c>
      <c r="E27" s="1" t="s">
        <v>20</v>
      </c>
      <c r="F27" s="1" t="s">
        <v>8</v>
      </c>
      <c r="G27" s="1" t="s">
        <v>21</v>
      </c>
    </row>
    <row r="28">
      <c r="A28" s="2" t="s">
        <v>9</v>
      </c>
      <c r="B28" s="3">
        <v>0.015277777777777777</v>
      </c>
      <c r="C28" s="3">
        <v>0.01611111111111111</v>
      </c>
      <c r="D28" s="4"/>
      <c r="E28" s="4">
        <f t="shared" ref="E28:E45" si="3">ABS((B28-C28)/C28)*100</f>
        <v>5.172413793</v>
      </c>
      <c r="F28" s="5">
        <f>(E28+E29+E30)/3</f>
        <v>3.56026163</v>
      </c>
      <c r="G28" s="6" t="s">
        <v>9</v>
      </c>
    </row>
    <row r="29">
      <c r="A29" s="2" t="s">
        <v>9</v>
      </c>
      <c r="B29" s="3">
        <v>0.015277777777777777</v>
      </c>
      <c r="C29" s="3">
        <v>0.015856481481481482</v>
      </c>
      <c r="D29" s="4"/>
      <c r="E29" s="4">
        <f t="shared" si="3"/>
        <v>3.649635036</v>
      </c>
      <c r="F29" s="7"/>
      <c r="G29" s="7"/>
    </row>
    <row r="30">
      <c r="A30" s="2" t="s">
        <v>9</v>
      </c>
      <c r="B30" s="3">
        <v>0.015277777777777777</v>
      </c>
      <c r="C30" s="3">
        <v>0.01556712962962963</v>
      </c>
      <c r="D30" s="4"/>
      <c r="E30" s="4">
        <f t="shared" si="3"/>
        <v>1.858736059</v>
      </c>
      <c r="F30" s="8"/>
      <c r="G30" s="8"/>
    </row>
    <row r="31">
      <c r="A31" s="2" t="s">
        <v>10</v>
      </c>
      <c r="B31" s="3">
        <v>0.03333333333333333</v>
      </c>
      <c r="C31" s="3">
        <v>0.035138888888888886</v>
      </c>
      <c r="D31" s="4"/>
      <c r="E31" s="4">
        <f t="shared" si="3"/>
        <v>5.138339921</v>
      </c>
      <c r="F31" s="5">
        <f>(E31+E32+E33)/3</f>
        <v>5.930253047</v>
      </c>
      <c r="G31" s="6" t="s">
        <v>10</v>
      </c>
    </row>
    <row r="32">
      <c r="A32" s="9" t="s">
        <v>10</v>
      </c>
      <c r="B32" s="3">
        <v>0.03333333333333333</v>
      </c>
      <c r="C32" s="3">
        <v>0.03556712962962963</v>
      </c>
      <c r="D32" s="4"/>
      <c r="E32" s="4">
        <f t="shared" si="3"/>
        <v>6.280507647</v>
      </c>
      <c r="F32" s="7"/>
      <c r="G32" s="7"/>
    </row>
    <row r="33">
      <c r="A33" s="9" t="s">
        <v>10</v>
      </c>
      <c r="B33" s="3">
        <v>0.03333333333333333</v>
      </c>
      <c r="C33" s="3">
        <v>0.03560185185185185</v>
      </c>
      <c r="D33" s="4"/>
      <c r="E33" s="4">
        <f t="shared" si="3"/>
        <v>6.371911573</v>
      </c>
      <c r="F33" s="8"/>
      <c r="G33" s="8"/>
    </row>
    <row r="34">
      <c r="A34" s="9" t="s">
        <v>11</v>
      </c>
      <c r="B34" s="3">
        <v>0.06041666666666667</v>
      </c>
      <c r="C34" s="3">
        <v>0.0630787037037037</v>
      </c>
      <c r="D34" s="4"/>
      <c r="E34" s="4">
        <f t="shared" si="3"/>
        <v>4.220183486</v>
      </c>
      <c r="F34" s="5">
        <f>(E34+E35+E36)/3</f>
        <v>3.87046714</v>
      </c>
      <c r="G34" s="6" t="s">
        <v>11</v>
      </c>
    </row>
    <row r="35">
      <c r="A35" s="9" t="s">
        <v>11</v>
      </c>
      <c r="B35" s="3">
        <v>0.06041666666666667</v>
      </c>
      <c r="C35" s="10">
        <v>0.06344907407407407</v>
      </c>
      <c r="D35" s="4"/>
      <c r="E35" s="4">
        <f t="shared" si="3"/>
        <v>4.779277636</v>
      </c>
      <c r="F35" s="7"/>
      <c r="G35" s="7"/>
    </row>
    <row r="36">
      <c r="A36" s="9" t="s">
        <v>11</v>
      </c>
      <c r="B36" s="3">
        <v>0.06041666666666667</v>
      </c>
      <c r="C36" s="3">
        <v>0.062037037037037036</v>
      </c>
      <c r="D36" s="4"/>
      <c r="E36" s="4">
        <f t="shared" si="3"/>
        <v>2.611940299</v>
      </c>
      <c r="F36" s="8"/>
      <c r="G36" s="8"/>
    </row>
    <row r="37">
      <c r="A37" s="9" t="s">
        <v>12</v>
      </c>
      <c r="B37" s="3">
        <v>0.09513888888888888</v>
      </c>
      <c r="C37" s="3">
        <v>0.09722222222222222</v>
      </c>
      <c r="D37" s="4"/>
      <c r="E37" s="4">
        <f t="shared" si="3"/>
        <v>2.142857143</v>
      </c>
      <c r="F37" s="5">
        <f>(E37+E38+E39)/3</f>
        <v>2.833621112</v>
      </c>
      <c r="G37" s="6" t="s">
        <v>12</v>
      </c>
    </row>
    <row r="38">
      <c r="A38" s="9" t="s">
        <v>12</v>
      </c>
      <c r="B38" s="3">
        <v>0.09513888888888888</v>
      </c>
      <c r="C38" s="3">
        <v>0.09791666666666667</v>
      </c>
      <c r="D38" s="4"/>
      <c r="E38" s="4">
        <f t="shared" si="3"/>
        <v>2.836879433</v>
      </c>
      <c r="F38" s="7"/>
      <c r="G38" s="7"/>
    </row>
    <row r="39">
      <c r="A39" s="9" t="s">
        <v>12</v>
      </c>
      <c r="B39" s="3">
        <v>0.09513888888888888</v>
      </c>
      <c r="C39" s="3">
        <v>0.09861111111111111</v>
      </c>
      <c r="D39" s="4"/>
      <c r="E39" s="4">
        <f t="shared" si="3"/>
        <v>3.521126761</v>
      </c>
      <c r="F39" s="8"/>
      <c r="G39" s="8"/>
    </row>
    <row r="40">
      <c r="A40" s="9" t="s">
        <v>13</v>
      </c>
      <c r="B40" s="3">
        <v>0.17847222222222223</v>
      </c>
      <c r="C40" s="10">
        <v>0.18755787037037036</v>
      </c>
      <c r="D40" s="4"/>
      <c r="E40" s="4">
        <f t="shared" si="3"/>
        <v>4.844183894</v>
      </c>
      <c r="F40" s="5">
        <f>(E40+E41+E42)/3</f>
        <v>3.748836822</v>
      </c>
      <c r="G40" s="6" t="s">
        <v>13</v>
      </c>
    </row>
    <row r="41">
      <c r="A41" s="9" t="s">
        <v>13</v>
      </c>
      <c r="B41" s="3">
        <v>0.17847222222222223</v>
      </c>
      <c r="C41" s="3">
        <v>0.18472222222222223</v>
      </c>
      <c r="D41" s="4"/>
      <c r="E41" s="4">
        <f t="shared" si="3"/>
        <v>3.383458647</v>
      </c>
      <c r="F41" s="7"/>
      <c r="G41" s="7"/>
    </row>
    <row r="42">
      <c r="A42" s="9" t="s">
        <v>13</v>
      </c>
      <c r="B42" s="3">
        <v>0.17847222222222223</v>
      </c>
      <c r="C42" s="10">
        <v>0.1840277777777778</v>
      </c>
      <c r="D42" s="4"/>
      <c r="E42" s="4">
        <f t="shared" si="3"/>
        <v>3.018867925</v>
      </c>
      <c r="F42" s="8"/>
      <c r="G42" s="8"/>
    </row>
    <row r="43">
      <c r="A43" s="9" t="s">
        <v>16</v>
      </c>
      <c r="B43" s="3">
        <v>0.3</v>
      </c>
      <c r="C43" s="3">
        <v>0.34458333333333335</v>
      </c>
      <c r="D43" s="4"/>
      <c r="E43" s="4">
        <f t="shared" si="3"/>
        <v>12.93833132</v>
      </c>
      <c r="F43" s="5">
        <f>(E43+E44+E45)/3</f>
        <v>12.56163393</v>
      </c>
      <c r="G43" s="6" t="s">
        <v>17</v>
      </c>
    </row>
    <row r="44">
      <c r="A44" s="9" t="s">
        <v>16</v>
      </c>
      <c r="B44" s="3">
        <v>0.3</v>
      </c>
      <c r="C44" s="3">
        <v>0.3451851851851852</v>
      </c>
      <c r="D44" s="4"/>
      <c r="E44" s="4">
        <f t="shared" si="3"/>
        <v>13.09012876</v>
      </c>
      <c r="F44" s="7"/>
      <c r="G44" s="7"/>
    </row>
    <row r="45">
      <c r="A45" s="9" t="s">
        <v>16</v>
      </c>
      <c r="B45" s="3">
        <v>0.3</v>
      </c>
      <c r="C45" s="3">
        <v>0.33958333333333335</v>
      </c>
      <c r="D45" s="4"/>
      <c r="E45" s="4">
        <f t="shared" si="3"/>
        <v>11.65644172</v>
      </c>
      <c r="F45" s="8"/>
      <c r="G45" s="8"/>
    </row>
    <row r="46">
      <c r="B46" s="11">
        <f t="shared" ref="B46:C46" si="4">SUM(B28:B45)</f>
        <v>2.047916667</v>
      </c>
      <c r="C46" s="11">
        <f t="shared" si="4"/>
        <v>2.22181713</v>
      </c>
      <c r="E46" s="12">
        <f t="shared" ref="E46:F46" si="5">AVERAGE(E28:E45)</f>
        <v>5.41751228</v>
      </c>
      <c r="F46" s="12">
        <f t="shared" si="5"/>
        <v>5.41751228</v>
      </c>
    </row>
    <row r="48">
      <c r="B48" s="13"/>
    </row>
    <row r="49">
      <c r="C49" s="1" t="s">
        <v>2</v>
      </c>
    </row>
    <row r="50">
      <c r="A50" s="1" t="s">
        <v>3</v>
      </c>
      <c r="B50" s="1" t="s">
        <v>4</v>
      </c>
      <c r="C50" s="1" t="s">
        <v>5</v>
      </c>
      <c r="D50" s="1" t="s">
        <v>6</v>
      </c>
      <c r="E50" s="1" t="s">
        <v>7</v>
      </c>
      <c r="F50" s="1" t="s">
        <v>8</v>
      </c>
    </row>
    <row r="51">
      <c r="A51" s="2" t="s">
        <v>22</v>
      </c>
      <c r="B51" s="3">
        <v>0.022916666666666665</v>
      </c>
      <c r="C51" s="10">
        <v>0.014652777777777778</v>
      </c>
      <c r="D51" s="4"/>
      <c r="E51" s="2">
        <f t="shared" ref="E51:E71" si="6">((B51-C51)/C51)*100</f>
        <v>56.39810427</v>
      </c>
      <c r="F51" s="5">
        <f>(E51+E52+E53)/3</f>
        <v>56.31581113</v>
      </c>
      <c r="G51" s="6" t="s">
        <v>23</v>
      </c>
    </row>
    <row r="52">
      <c r="A52" s="2" t="s">
        <v>22</v>
      </c>
      <c r="B52" s="3">
        <v>0.022916666666666665</v>
      </c>
      <c r="C52" s="10">
        <v>0.014664351851851852</v>
      </c>
      <c r="D52" s="2"/>
      <c r="E52" s="2">
        <f t="shared" si="6"/>
        <v>56.27466456</v>
      </c>
      <c r="F52" s="7"/>
      <c r="G52" s="7"/>
    </row>
    <row r="53">
      <c r="A53" s="2" t="s">
        <v>22</v>
      </c>
      <c r="B53" s="3">
        <v>0.022916666666666665</v>
      </c>
      <c r="C53" s="10">
        <v>0.014664351851851852</v>
      </c>
      <c r="D53" s="4"/>
      <c r="E53" s="2">
        <f t="shared" si="6"/>
        <v>56.27466456</v>
      </c>
      <c r="F53" s="8"/>
      <c r="G53" s="8"/>
    </row>
    <row r="54">
      <c r="A54" s="2" t="s">
        <v>24</v>
      </c>
      <c r="B54" s="3">
        <v>0.029861111111111113</v>
      </c>
      <c r="C54" s="3">
        <v>0.019525462962962963</v>
      </c>
      <c r="D54" s="4"/>
      <c r="E54" s="2">
        <f t="shared" si="6"/>
        <v>52.93420273</v>
      </c>
      <c r="F54" s="5">
        <f>(E54+E55+E56)/3</f>
        <v>52.45585482</v>
      </c>
      <c r="G54" s="6" t="str">
        <f>IFERROR(__xludf.DUMMYFUNCTION("CONCATENATE(LEFT(A54,FIND(CHAR(160),SUBSTITUTE(A54,"" "",CHAR(160),2))),""("",REGEXEXTRACT(A54,""[\d]+""),RIGHT(A54,LEN(A54) - (FIND(""%)"",A54) - 1)))"),"xyz cube (120%)")</f>
        <v>xyz cube (120%)</v>
      </c>
    </row>
    <row r="55">
      <c r="A55" s="2" t="s">
        <v>24</v>
      </c>
      <c r="B55" s="3">
        <v>0.029861111111111113</v>
      </c>
      <c r="C55" s="3">
        <v>0.01951388888888889</v>
      </c>
      <c r="D55" s="4"/>
      <c r="E55" s="2">
        <f t="shared" si="6"/>
        <v>53.02491103</v>
      </c>
      <c r="F55" s="7"/>
      <c r="G55" s="7"/>
    </row>
    <row r="56">
      <c r="A56" s="2" t="s">
        <v>24</v>
      </c>
      <c r="B56" s="3">
        <v>0.029861111111111113</v>
      </c>
      <c r="C56" s="3">
        <v>0.01972222222222222</v>
      </c>
      <c r="D56" s="4"/>
      <c r="E56" s="2">
        <f t="shared" si="6"/>
        <v>51.4084507</v>
      </c>
      <c r="F56" s="8"/>
      <c r="G56" s="8"/>
    </row>
    <row r="57">
      <c r="A57" s="2" t="s">
        <v>25</v>
      </c>
      <c r="B57" s="3">
        <v>0.03333333333333333</v>
      </c>
      <c r="C57" s="3">
        <v>0.022060185185185186</v>
      </c>
      <c r="D57" s="4"/>
      <c r="E57" s="2">
        <f t="shared" si="6"/>
        <v>51.10178384</v>
      </c>
      <c r="F57" s="5">
        <f>(E57+E58+E59)/3</f>
        <v>51.10178384</v>
      </c>
      <c r="G57" s="6" t="str">
        <f>IFERROR(__xludf.DUMMYFUNCTION("CONCATENATE(LEFT(A57,FIND(CHAR(160),SUBSTITUTE(A57,"" "",CHAR(160),2))),""("",REGEXEXTRACT(A57,""[\d]+""),RIGHT(A57,LEN(A57) - (FIND(""%)"",A57) - 1)))"),"xyz cube (130%)")</f>
        <v>xyz cube (130%)</v>
      </c>
    </row>
    <row r="58">
      <c r="A58" s="9" t="s">
        <v>25</v>
      </c>
      <c r="B58" s="3">
        <v>0.03333333333333333</v>
      </c>
      <c r="C58" s="10">
        <v>0.022060185185185186</v>
      </c>
      <c r="D58" s="4"/>
      <c r="E58" s="2">
        <f t="shared" si="6"/>
        <v>51.10178384</v>
      </c>
      <c r="F58" s="7"/>
      <c r="G58" s="7"/>
    </row>
    <row r="59">
      <c r="A59" s="9" t="s">
        <v>25</v>
      </c>
      <c r="B59" s="3">
        <v>0.03333333333333333</v>
      </c>
      <c r="C59" s="3">
        <v>0.022060185185185186</v>
      </c>
      <c r="D59" s="4"/>
      <c r="E59" s="2">
        <f t="shared" si="6"/>
        <v>51.10178384</v>
      </c>
      <c r="F59" s="8"/>
      <c r="G59" s="8"/>
    </row>
    <row r="60">
      <c r="A60" s="9" t="s">
        <v>26</v>
      </c>
      <c r="B60" s="14">
        <v>0.0375</v>
      </c>
      <c r="C60" s="3">
        <v>0.024918981481481483</v>
      </c>
      <c r="D60" s="4"/>
      <c r="E60" s="2">
        <f t="shared" si="6"/>
        <v>50.48769159</v>
      </c>
      <c r="F60" s="5">
        <f>(E60+E61+E62)/3</f>
        <v>50.51100133</v>
      </c>
      <c r="G60" s="6" t="str">
        <f>IFERROR(__xludf.DUMMYFUNCTION("CONCATENATE(LEFT(A60,FIND(CHAR(160),SUBSTITUTE(A60,"" "",CHAR(160),2))),""("",REGEXEXTRACT(A60,""[\d]+""),RIGHT(A60,LEN(A60) - (FIND(""%)"",A60) - 1)))"),"xyz cube (140%)")</f>
        <v>xyz cube (140%)</v>
      </c>
    </row>
    <row r="61">
      <c r="A61" s="9" t="s">
        <v>26</v>
      </c>
      <c r="B61" s="3">
        <v>0.0375</v>
      </c>
      <c r="C61" s="3">
        <v>0.024918981481481483</v>
      </c>
      <c r="D61" s="4"/>
      <c r="E61" s="2">
        <f t="shared" si="6"/>
        <v>50.48769159</v>
      </c>
      <c r="F61" s="7"/>
      <c r="G61" s="7"/>
    </row>
    <row r="62">
      <c r="A62" s="9" t="s">
        <v>26</v>
      </c>
      <c r="B62" s="3">
        <v>0.0375</v>
      </c>
      <c r="C62" s="3">
        <v>0.024907407407407406</v>
      </c>
      <c r="D62" s="4"/>
      <c r="E62" s="2">
        <f t="shared" si="6"/>
        <v>50.55762082</v>
      </c>
      <c r="F62" s="8"/>
      <c r="G62" s="8"/>
    </row>
    <row r="63">
      <c r="A63" s="9" t="s">
        <v>27</v>
      </c>
      <c r="B63" s="3">
        <v>0.04375</v>
      </c>
      <c r="C63" s="3">
        <v>0.02935185185185185</v>
      </c>
      <c r="D63" s="4"/>
      <c r="E63" s="2">
        <f t="shared" si="6"/>
        <v>49.05362776</v>
      </c>
      <c r="F63" s="5">
        <f>(E63+E64+E65)/3</f>
        <v>48.72254195</v>
      </c>
      <c r="G63" s="5" t="str">
        <f>IFERROR(__xludf.DUMMYFUNCTION("CONCATENATE(LEFT(A63,FIND(CHAR(160),SUBSTITUTE(A63,"" "",CHAR(160),2))),""("",REGEXEXTRACT(A63,""[\d]+""),RIGHT(A63,LEN(A63) - (FIND(""%)"",A63) - 1)))"),"xyz cube (150%)")</f>
        <v>xyz cube (150%)</v>
      </c>
    </row>
    <row r="64">
      <c r="A64" s="9" t="s">
        <v>27</v>
      </c>
      <c r="B64" s="3">
        <v>0.04375</v>
      </c>
      <c r="C64" s="3">
        <v>0.029363425925925925</v>
      </c>
      <c r="D64" s="4"/>
      <c r="E64" s="2">
        <f t="shared" si="6"/>
        <v>48.99487584</v>
      </c>
      <c r="F64" s="7"/>
      <c r="G64" s="7"/>
    </row>
    <row r="65">
      <c r="A65" s="9" t="s">
        <v>27</v>
      </c>
      <c r="B65" s="3">
        <v>0.04375</v>
      </c>
      <c r="C65" s="3">
        <v>0.02953703703703704</v>
      </c>
      <c r="D65" s="2" t="s">
        <v>28</v>
      </c>
      <c r="E65" s="2">
        <f t="shared" si="6"/>
        <v>48.11912226</v>
      </c>
      <c r="F65" s="8"/>
      <c r="G65" s="8"/>
    </row>
    <row r="66">
      <c r="A66" s="9" t="s">
        <v>29</v>
      </c>
      <c r="B66" s="3">
        <v>0.05347222222222222</v>
      </c>
      <c r="C66" s="3">
        <v>0.03678240740740741</v>
      </c>
      <c r="D66" s="4"/>
      <c r="E66" s="2">
        <f t="shared" si="6"/>
        <v>45.37444934</v>
      </c>
      <c r="F66" s="5">
        <f>(E66+E67+E68)/3</f>
        <v>45.38970214</v>
      </c>
      <c r="G66" s="5" t="str">
        <f>IFERROR(__xludf.DUMMYFUNCTION("CONCATENATE(LEFT(A66,FIND(CHAR(160),SUBSTITUTE(A66,"" "",CHAR(160),2))),""("",REGEXEXTRACT(A66,""[\d]+""),RIGHT(A66,LEN(A66) - (FIND(""%)"",A66) - 1)))"),"xyz cube (170%)")</f>
        <v>xyz cube (170%)</v>
      </c>
    </row>
    <row r="67">
      <c r="A67" s="9" t="s">
        <v>29</v>
      </c>
      <c r="B67" s="3">
        <v>0.05347222222222222</v>
      </c>
      <c r="C67" s="3">
        <v>0.036770833333333336</v>
      </c>
      <c r="D67" s="2"/>
      <c r="E67" s="2">
        <f t="shared" si="6"/>
        <v>45.42020774</v>
      </c>
      <c r="F67" s="7"/>
      <c r="G67" s="7"/>
    </row>
    <row r="68">
      <c r="A68" s="9" t="s">
        <v>29</v>
      </c>
      <c r="B68" s="3">
        <v>0.05347222222222222</v>
      </c>
      <c r="C68" s="3">
        <v>0.03678240740740741</v>
      </c>
      <c r="D68" s="2"/>
      <c r="E68" s="2">
        <f t="shared" si="6"/>
        <v>45.37444934</v>
      </c>
      <c r="F68" s="8"/>
      <c r="G68" s="8"/>
    </row>
    <row r="69">
      <c r="A69" s="9" t="s">
        <v>30</v>
      </c>
      <c r="B69" s="3">
        <v>0.06875</v>
      </c>
      <c r="C69" s="3">
        <v>0.04798611111111111</v>
      </c>
      <c r="D69" s="4"/>
      <c r="E69" s="2">
        <f t="shared" si="6"/>
        <v>43.27062229</v>
      </c>
      <c r="F69" s="5">
        <f>(E69+E70+E71)/3</f>
        <v>43.28214385</v>
      </c>
      <c r="G69" s="6" t="s">
        <v>30</v>
      </c>
    </row>
    <row r="70">
      <c r="A70" s="15" t="s">
        <v>30</v>
      </c>
      <c r="B70" s="3">
        <v>0.06875</v>
      </c>
      <c r="C70" s="3">
        <v>0.04797453703703704</v>
      </c>
      <c r="D70" s="4"/>
      <c r="E70" s="2">
        <f t="shared" si="6"/>
        <v>43.30518697</v>
      </c>
      <c r="F70" s="7"/>
      <c r="G70" s="7"/>
    </row>
    <row r="71">
      <c r="A71" s="9" t="s">
        <v>30</v>
      </c>
      <c r="B71" s="3">
        <v>0.06875</v>
      </c>
      <c r="C71" s="3">
        <v>0.04798611111111111</v>
      </c>
      <c r="D71" s="4"/>
      <c r="E71" s="2">
        <f t="shared" si="6"/>
        <v>43.27062229</v>
      </c>
      <c r="F71" s="8"/>
      <c r="G71" s="8"/>
    </row>
    <row r="72">
      <c r="A72" s="16">
        <v>3.0</v>
      </c>
      <c r="B72" s="14">
        <v>0.1486111111111111</v>
      </c>
    </row>
    <row r="73">
      <c r="A73" s="16">
        <v>4.0</v>
      </c>
      <c r="B73" s="14">
        <v>0.2798611111111111</v>
      </c>
    </row>
    <row r="74">
      <c r="B74" s="11">
        <f t="shared" ref="B74:C74" si="7">SUM(B54:B73)</f>
        <v>1.228472222</v>
      </c>
      <c r="C74" s="11">
        <f t="shared" si="7"/>
        <v>0.5422222222</v>
      </c>
    </row>
    <row r="77">
      <c r="B77" s="1" t="s">
        <v>18</v>
      </c>
    </row>
    <row r="78">
      <c r="A78" s="1" t="s">
        <v>3</v>
      </c>
      <c r="B78" s="1" t="s">
        <v>4</v>
      </c>
      <c r="C78" s="1" t="s">
        <v>19</v>
      </c>
      <c r="D78" s="1" t="s">
        <v>6</v>
      </c>
      <c r="E78" s="1" t="s">
        <v>20</v>
      </c>
      <c r="F78" s="1" t="s">
        <v>8</v>
      </c>
    </row>
    <row r="79">
      <c r="A79" s="2" t="s">
        <v>31</v>
      </c>
      <c r="B79" s="3">
        <v>0.04513888888888889</v>
      </c>
      <c r="C79" s="3">
        <v>0.04734953703703704</v>
      </c>
      <c r="D79" s="4"/>
      <c r="E79" s="4">
        <f t="shared" ref="E79:E96" si="8">ABS((B79-C79)/C79)*100</f>
        <v>4.668785138</v>
      </c>
      <c r="F79" s="5">
        <f>(E79+E80+E81)/3</f>
        <v>4.489626772</v>
      </c>
      <c r="G79" s="6" t="s">
        <v>23</v>
      </c>
    </row>
    <row r="80">
      <c r="A80" s="2" t="s">
        <v>31</v>
      </c>
      <c r="B80" s="3">
        <v>0.04513888888888889</v>
      </c>
      <c r="C80" s="3">
        <v>0.04722222222222222</v>
      </c>
      <c r="D80" s="4"/>
      <c r="E80" s="4">
        <f t="shared" si="8"/>
        <v>4.411764706</v>
      </c>
      <c r="F80" s="7"/>
      <c r="G80" s="7"/>
    </row>
    <row r="81">
      <c r="A81" s="2" t="s">
        <v>31</v>
      </c>
      <c r="B81" s="3">
        <v>0.04513888888888889</v>
      </c>
      <c r="C81" s="3">
        <v>0.04721064814814815</v>
      </c>
      <c r="D81" s="17" t="s">
        <v>32</v>
      </c>
      <c r="E81" s="4">
        <f t="shared" si="8"/>
        <v>4.388330473</v>
      </c>
      <c r="F81" s="8"/>
      <c r="G81" s="8"/>
    </row>
    <row r="82">
      <c r="A82" s="2" t="s">
        <v>24</v>
      </c>
      <c r="B82" s="3">
        <v>0.04861111111111111</v>
      </c>
      <c r="C82" s="3">
        <v>0.05277777777777778</v>
      </c>
      <c r="D82" s="4"/>
      <c r="E82" s="4">
        <f t="shared" si="8"/>
        <v>7.894736842</v>
      </c>
      <c r="F82" s="5">
        <f>(E82+E83+E84)/3</f>
        <v>7.485380117</v>
      </c>
      <c r="G82" s="6" t="str">
        <f>IFERROR(__xludf.DUMMYFUNCTION("CONCATENATE(LEFT(A82,FIND(CHAR(160),SUBSTITUTE(A82,"" "",CHAR(160),2))),""("",REGEXEXTRACT(A82,""[\d]+""),RIGHT(A82,LEN(A82) - (FIND(""%)"",A82) - 1)))"),"xyz cube (120%)")</f>
        <v>xyz cube (120%)</v>
      </c>
    </row>
    <row r="83">
      <c r="A83" s="2" t="s">
        <v>24</v>
      </c>
      <c r="B83" s="3">
        <v>0.04861111111111111</v>
      </c>
      <c r="C83" s="3">
        <v>0.052083333333333336</v>
      </c>
      <c r="D83" s="4"/>
      <c r="E83" s="4">
        <f t="shared" si="8"/>
        <v>6.666666667</v>
      </c>
      <c r="F83" s="7"/>
      <c r="G83" s="7"/>
    </row>
    <row r="84">
      <c r="A84" s="2" t="s">
        <v>24</v>
      </c>
      <c r="B84" s="3">
        <v>0.04861111111111111</v>
      </c>
      <c r="C84" s="3">
        <v>0.05277777777777778</v>
      </c>
      <c r="D84" s="4"/>
      <c r="E84" s="4">
        <f t="shared" si="8"/>
        <v>7.894736842</v>
      </c>
      <c r="F84" s="8"/>
      <c r="G84" s="8"/>
    </row>
    <row r="85">
      <c r="A85" s="2" t="s">
        <v>25</v>
      </c>
      <c r="B85" s="3">
        <v>0.05763888888888889</v>
      </c>
      <c r="C85" s="3">
        <v>0.06180555555555556</v>
      </c>
      <c r="D85" s="4"/>
      <c r="E85" s="4">
        <f t="shared" si="8"/>
        <v>6.741573034</v>
      </c>
      <c r="F85" s="5">
        <f>(E85+E86+E87)/3</f>
        <v>6.928998737</v>
      </c>
      <c r="G85" s="6" t="str">
        <f>IFERROR(__xludf.DUMMYFUNCTION("CONCATENATE(LEFT(A85,FIND(CHAR(160),SUBSTITUTE(A85,"" "",CHAR(160),2))),""("",REGEXEXTRACT(A85,""[\d]+""),RIGHT(A85,LEN(A85) - (FIND(""%)"",A85) - 1)))"),"xyz cube (130%)")</f>
        <v>xyz cube (130%)</v>
      </c>
    </row>
    <row r="86">
      <c r="A86" s="9" t="s">
        <v>25</v>
      </c>
      <c r="B86" s="3">
        <v>0.05763888888888889</v>
      </c>
      <c r="C86" s="3">
        <v>0.06149305555555556</v>
      </c>
      <c r="D86" s="17" t="s">
        <v>33</v>
      </c>
      <c r="E86" s="4">
        <f t="shared" si="8"/>
        <v>6.267645398</v>
      </c>
      <c r="F86" s="7"/>
      <c r="G86" s="7"/>
    </row>
    <row r="87">
      <c r="A87" s="9" t="s">
        <v>25</v>
      </c>
      <c r="B87" s="3">
        <v>0.05763888888888889</v>
      </c>
      <c r="C87" s="3">
        <v>0.0625</v>
      </c>
      <c r="D87" s="18" t="s">
        <v>34</v>
      </c>
      <c r="E87" s="4">
        <f t="shared" si="8"/>
        <v>7.777777778</v>
      </c>
      <c r="F87" s="8"/>
      <c r="G87" s="8"/>
    </row>
    <row r="88">
      <c r="A88" s="9" t="s">
        <v>26</v>
      </c>
      <c r="B88" s="3">
        <v>0.06597222222222222</v>
      </c>
      <c r="C88" s="3">
        <v>0.07013888888888889</v>
      </c>
      <c r="D88" s="2"/>
      <c r="E88" s="4">
        <f t="shared" si="8"/>
        <v>5.940594059</v>
      </c>
      <c r="F88" s="5">
        <f>(E88+E89+E90)/3</f>
        <v>6.549392803</v>
      </c>
      <c r="G88" s="6" t="str">
        <f>IFERROR(__xludf.DUMMYFUNCTION("CONCATENATE(LEFT(A88,FIND(CHAR(160),SUBSTITUTE(A88,"" "",CHAR(160),2))),""("",REGEXEXTRACT(A88,""[\d]+""),RIGHT(A88,LEN(A88) - (FIND(""%)"",A88) - 1)))"),"xyz cube (140%)")</f>
        <v>xyz cube (140%)</v>
      </c>
    </row>
    <row r="89">
      <c r="A89" s="9" t="s">
        <v>26</v>
      </c>
      <c r="B89" s="3">
        <v>0.06597222222222222</v>
      </c>
      <c r="C89" s="3">
        <v>0.07013888888888889</v>
      </c>
      <c r="D89" s="2"/>
      <c r="E89" s="4">
        <f t="shared" si="8"/>
        <v>5.940594059</v>
      </c>
      <c r="F89" s="7"/>
      <c r="G89" s="7"/>
    </row>
    <row r="90">
      <c r="A90" s="9" t="s">
        <v>26</v>
      </c>
      <c r="B90" s="3">
        <v>0.06597222222222222</v>
      </c>
      <c r="C90" s="3">
        <v>0.07152777777777777</v>
      </c>
      <c r="D90" s="2"/>
      <c r="E90" s="4">
        <f t="shared" si="8"/>
        <v>7.766990291</v>
      </c>
      <c r="F90" s="8"/>
      <c r="G90" s="8"/>
    </row>
    <row r="91">
      <c r="A91" s="9" t="s">
        <v>27</v>
      </c>
      <c r="B91" s="3">
        <v>0.07569444444444444</v>
      </c>
      <c r="C91" s="3">
        <v>0.08125</v>
      </c>
      <c r="D91" s="2"/>
      <c r="E91" s="4">
        <f t="shared" si="8"/>
        <v>6.837606838</v>
      </c>
      <c r="F91" s="5">
        <f>(E91+E92+E93)/3</f>
        <v>6.569898811</v>
      </c>
      <c r="G91" s="5" t="str">
        <f>IFERROR(__xludf.DUMMYFUNCTION("CONCATENATE(LEFT(A91,FIND(CHAR(160),SUBSTITUTE(A91,"" "",CHAR(160),2))),""("",REGEXEXTRACT(A91,""[\d]+""),RIGHT(A91,LEN(A91) - (FIND(""%)"",A91) - 1)))"),"xyz cube (150%)")</f>
        <v>xyz cube (150%)</v>
      </c>
    </row>
    <row r="92">
      <c r="A92" s="9" t="s">
        <v>27</v>
      </c>
      <c r="B92" s="3">
        <v>0.07569444444444444</v>
      </c>
      <c r="C92" s="3">
        <v>0.08125</v>
      </c>
      <c r="D92" s="4"/>
      <c r="E92" s="4">
        <f t="shared" si="8"/>
        <v>6.837606838</v>
      </c>
      <c r="F92" s="7"/>
      <c r="G92" s="7"/>
    </row>
    <row r="93">
      <c r="A93" s="9" t="s">
        <v>27</v>
      </c>
      <c r="B93" s="3">
        <v>0.07569444444444444</v>
      </c>
      <c r="C93" s="3">
        <v>0.08055555555555556</v>
      </c>
      <c r="D93" s="4"/>
      <c r="E93" s="4">
        <f t="shared" si="8"/>
        <v>6.034482759</v>
      </c>
      <c r="F93" s="8"/>
      <c r="G93" s="8"/>
    </row>
    <row r="94">
      <c r="A94" s="9" t="s">
        <v>29</v>
      </c>
      <c r="B94" s="3">
        <v>0.09305555555555556</v>
      </c>
      <c r="C94" s="3">
        <v>0.09861111111111111</v>
      </c>
      <c r="D94" s="4"/>
      <c r="E94" s="4">
        <f t="shared" si="8"/>
        <v>5.633802817</v>
      </c>
      <c r="F94" s="5">
        <f>(E94+E95+E96)/3</f>
        <v>5.853770643</v>
      </c>
      <c r="G94" s="5" t="str">
        <f>IFERROR(__xludf.DUMMYFUNCTION("CONCATENATE(LEFT(A94,FIND(CHAR(160),SUBSTITUTE(A94,"" "",CHAR(160),2))),""("",REGEXEXTRACT(A94,""[\d]+""),RIGHT(A94,LEN(A94) - (FIND(""%)"",A94) - 1)))"),"xyz cube (170%)")</f>
        <v>xyz cube (170%)</v>
      </c>
    </row>
    <row r="95">
      <c r="A95" s="9" t="s">
        <v>29</v>
      </c>
      <c r="B95" s="3">
        <v>0.09305555555555556</v>
      </c>
      <c r="C95" s="10">
        <v>0.09861111111111111</v>
      </c>
      <c r="D95" s="4"/>
      <c r="E95" s="4">
        <f t="shared" si="8"/>
        <v>5.633802817</v>
      </c>
      <c r="F95" s="7"/>
      <c r="G95" s="7"/>
    </row>
    <row r="96">
      <c r="A96" s="9" t="s">
        <v>29</v>
      </c>
      <c r="B96" s="3">
        <v>0.09305555555555556</v>
      </c>
      <c r="C96" s="10">
        <v>0.09930555555555555</v>
      </c>
      <c r="D96" s="4"/>
      <c r="E96" s="4">
        <f t="shared" si="8"/>
        <v>6.293706294</v>
      </c>
      <c r="F96" s="8"/>
      <c r="G96" s="8"/>
    </row>
    <row r="97">
      <c r="B97" s="11">
        <f t="shared" ref="B97:C97" si="9">SUM(B79:B96)</f>
        <v>1.158333333</v>
      </c>
      <c r="C97" s="11">
        <f t="shared" si="9"/>
        <v>1.236608796</v>
      </c>
    </row>
  </sheetData>
  <mergeCells count="50">
    <mergeCell ref="F5:F7"/>
    <mergeCell ref="G5:G7"/>
    <mergeCell ref="F8:F10"/>
    <mergeCell ref="G8:G10"/>
    <mergeCell ref="F11:F13"/>
    <mergeCell ref="G11:G13"/>
    <mergeCell ref="G14:G16"/>
    <mergeCell ref="F14:F16"/>
    <mergeCell ref="F17:F19"/>
    <mergeCell ref="F20:F22"/>
    <mergeCell ref="F28:F30"/>
    <mergeCell ref="F31:F33"/>
    <mergeCell ref="F34:F36"/>
    <mergeCell ref="F37:F39"/>
    <mergeCell ref="G17:G19"/>
    <mergeCell ref="G20:G22"/>
    <mergeCell ref="G28:G30"/>
    <mergeCell ref="G31:G33"/>
    <mergeCell ref="G34:G36"/>
    <mergeCell ref="G37:G39"/>
    <mergeCell ref="G40:G42"/>
    <mergeCell ref="F66:F68"/>
    <mergeCell ref="F69:F71"/>
    <mergeCell ref="F79:F81"/>
    <mergeCell ref="F82:F84"/>
    <mergeCell ref="F85:F87"/>
    <mergeCell ref="F88:F90"/>
    <mergeCell ref="F91:F93"/>
    <mergeCell ref="F94:F96"/>
    <mergeCell ref="F40:F42"/>
    <mergeCell ref="F43:F45"/>
    <mergeCell ref="F51:F53"/>
    <mergeCell ref="F54:F56"/>
    <mergeCell ref="F57:F59"/>
    <mergeCell ref="F60:F62"/>
    <mergeCell ref="F63:F65"/>
    <mergeCell ref="G69:G71"/>
    <mergeCell ref="G79:G81"/>
    <mergeCell ref="G82:G84"/>
    <mergeCell ref="G85:G87"/>
    <mergeCell ref="G88:G90"/>
    <mergeCell ref="G91:G93"/>
    <mergeCell ref="G94:G96"/>
    <mergeCell ref="G43:G45"/>
    <mergeCell ref="G51:G53"/>
    <mergeCell ref="G54:G56"/>
    <mergeCell ref="G57:G59"/>
    <mergeCell ref="G60:G62"/>
    <mergeCell ref="G63:G65"/>
    <mergeCell ref="G66:G6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88"/>
    <col customWidth="1" min="3" max="3" width="29.88"/>
    <col customWidth="1" min="4" max="4" width="39.63"/>
  </cols>
  <sheetData>
    <row r="2">
      <c r="A2" s="1" t="s">
        <v>3</v>
      </c>
      <c r="B2" s="1" t="s">
        <v>4</v>
      </c>
      <c r="C2" s="1" t="s">
        <v>19</v>
      </c>
      <c r="D2" s="1" t="s">
        <v>6</v>
      </c>
      <c r="E2" s="1" t="s">
        <v>20</v>
      </c>
      <c r="F2" s="1" t="s">
        <v>35</v>
      </c>
    </row>
    <row r="3">
      <c r="A3" s="2" t="s">
        <v>36</v>
      </c>
      <c r="B3" s="3">
        <v>0.12708333333333333</v>
      </c>
      <c r="C3" s="3">
        <v>0.16805555555555557</v>
      </c>
      <c r="D3" s="19" t="s">
        <v>37</v>
      </c>
      <c r="E3" s="4">
        <f t="shared" ref="E3:E4" si="1">ABS((B3-C3)/C3)*100</f>
        <v>24.38016529</v>
      </c>
      <c r="F3" s="5">
        <f>(E3+E4)/2</f>
        <v>22.56352663</v>
      </c>
    </row>
    <row r="4">
      <c r="A4" s="2" t="s">
        <v>36</v>
      </c>
      <c r="B4" s="3">
        <v>0.1326388888888889</v>
      </c>
      <c r="C4" s="3">
        <v>0.1673611111111111</v>
      </c>
      <c r="D4" s="19" t="s">
        <v>37</v>
      </c>
      <c r="E4" s="4">
        <f t="shared" si="1"/>
        <v>20.74688797</v>
      </c>
      <c r="F4" s="8"/>
    </row>
  </sheetData>
  <mergeCells count="1">
    <mergeCell ref="F3:F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75"/>
    <col customWidth="1" min="2" max="2" width="29.13"/>
    <col customWidth="1" min="7" max="7" width="17.88"/>
  </cols>
  <sheetData>
    <row r="3">
      <c r="A3" s="1" t="s">
        <v>38</v>
      </c>
      <c r="B3" s="1" t="s">
        <v>39</v>
      </c>
      <c r="C3" s="1" t="s">
        <v>40</v>
      </c>
      <c r="D3" s="1" t="s">
        <v>6</v>
      </c>
      <c r="E3" s="1" t="s">
        <v>20</v>
      </c>
      <c r="F3" s="1" t="s">
        <v>8</v>
      </c>
      <c r="G3" s="1" t="s">
        <v>21</v>
      </c>
    </row>
    <row r="4">
      <c r="A4" s="2" t="s">
        <v>9</v>
      </c>
      <c r="B4" s="3">
        <v>0.015277777777777777</v>
      </c>
      <c r="C4" s="3">
        <v>0.010520833333333333</v>
      </c>
      <c r="D4" s="4"/>
      <c r="E4" s="4">
        <f t="shared" ref="E4:E9" si="1">ABS((B4-C4)/C4)*100</f>
        <v>45.21452145</v>
      </c>
      <c r="F4" s="5">
        <f>(E4+E5+E6+E7+E8+E9)/6</f>
        <v>24.1240355</v>
      </c>
      <c r="G4" s="6" t="s">
        <v>9</v>
      </c>
    </row>
    <row r="5">
      <c r="A5" s="2" t="s">
        <v>9</v>
      </c>
      <c r="B5" s="3">
        <v>0.015277777777777777</v>
      </c>
      <c r="C5" s="3">
        <v>0.010520833333333333</v>
      </c>
      <c r="D5" s="4"/>
      <c r="E5" s="4">
        <f t="shared" si="1"/>
        <v>45.21452145</v>
      </c>
      <c r="F5" s="7"/>
      <c r="G5" s="7"/>
    </row>
    <row r="6">
      <c r="A6" s="2" t="s">
        <v>9</v>
      </c>
      <c r="B6" s="3">
        <v>0.015277777777777777</v>
      </c>
      <c r="C6" s="3">
        <v>0.010636574074074074</v>
      </c>
      <c r="D6" s="4"/>
      <c r="E6" s="4">
        <f t="shared" si="1"/>
        <v>43.6343852</v>
      </c>
      <c r="F6" s="7"/>
      <c r="G6" s="7"/>
    </row>
    <row r="7">
      <c r="A7" s="2" t="s">
        <v>9</v>
      </c>
      <c r="B7" s="3">
        <v>0.015277777777777777</v>
      </c>
      <c r="C7" s="3">
        <v>0.01611111111111111</v>
      </c>
      <c r="D7" s="4"/>
      <c r="E7" s="4">
        <f t="shared" si="1"/>
        <v>5.172413793</v>
      </c>
      <c r="F7" s="7"/>
      <c r="G7" s="7"/>
    </row>
    <row r="8">
      <c r="A8" s="2" t="s">
        <v>9</v>
      </c>
      <c r="B8" s="3">
        <v>0.015277777777777777</v>
      </c>
      <c r="C8" s="3">
        <v>0.015856481481481482</v>
      </c>
      <c r="D8" s="4"/>
      <c r="E8" s="4">
        <f t="shared" si="1"/>
        <v>3.649635036</v>
      </c>
      <c r="F8" s="7"/>
      <c r="G8" s="7"/>
    </row>
    <row r="9">
      <c r="A9" s="2" t="s">
        <v>9</v>
      </c>
      <c r="B9" s="3">
        <v>0.015277777777777777</v>
      </c>
      <c r="C9" s="3">
        <v>0.01556712962962963</v>
      </c>
      <c r="D9" s="4"/>
      <c r="E9" s="4">
        <f t="shared" si="1"/>
        <v>1.858736059</v>
      </c>
      <c r="F9" s="8"/>
      <c r="G9" s="8"/>
    </row>
    <row r="10">
      <c r="A10" s="2" t="s">
        <v>10</v>
      </c>
      <c r="B10" s="3">
        <v>0.02638888888888889</v>
      </c>
      <c r="C10" s="3">
        <v>0.01853009259259259</v>
      </c>
      <c r="D10" s="4"/>
      <c r="E10" s="2">
        <f t="shared" ref="E10:E12" si="2">((B10-C10)/C10)*100</f>
        <v>42.41099313</v>
      </c>
      <c r="F10" s="5">
        <f>(E10+E11+E12+E13+E14+E15)/6</f>
        <v>24.15580713</v>
      </c>
      <c r="G10" s="6" t="s">
        <v>10</v>
      </c>
    </row>
    <row r="11">
      <c r="A11" s="9" t="s">
        <v>10</v>
      </c>
      <c r="B11" s="3">
        <v>0.02638888888888889</v>
      </c>
      <c r="C11" s="3">
        <v>0.018541666666666668</v>
      </c>
      <c r="D11" s="4"/>
      <c r="E11" s="2">
        <f t="shared" si="2"/>
        <v>42.32209738</v>
      </c>
      <c r="F11" s="7"/>
      <c r="G11" s="7"/>
    </row>
    <row r="12">
      <c r="A12" s="9" t="s">
        <v>10</v>
      </c>
      <c r="B12" s="3">
        <v>0.02638888888888889</v>
      </c>
      <c r="C12" s="3">
        <v>0.01853009259259259</v>
      </c>
      <c r="D12" s="4"/>
      <c r="E12" s="2">
        <f t="shared" si="2"/>
        <v>42.41099313</v>
      </c>
      <c r="F12" s="7"/>
      <c r="G12" s="7"/>
    </row>
    <row r="13">
      <c r="A13" s="2" t="s">
        <v>10</v>
      </c>
      <c r="B13" s="3">
        <v>0.03333333333333333</v>
      </c>
      <c r="C13" s="3">
        <v>0.035138888888888886</v>
      </c>
      <c r="D13" s="4"/>
      <c r="E13" s="4">
        <f t="shared" ref="E13:E15" si="3">ABS((B13-C13)/C13)*100</f>
        <v>5.138339921</v>
      </c>
      <c r="F13" s="7"/>
      <c r="G13" s="7"/>
    </row>
    <row r="14">
      <c r="A14" s="9" t="s">
        <v>10</v>
      </c>
      <c r="B14" s="3">
        <v>0.03333333333333333</v>
      </c>
      <c r="C14" s="3">
        <v>0.03556712962962963</v>
      </c>
      <c r="D14" s="4"/>
      <c r="E14" s="4">
        <f t="shared" si="3"/>
        <v>6.280507647</v>
      </c>
      <c r="F14" s="7"/>
      <c r="G14" s="7"/>
    </row>
    <row r="15">
      <c r="A15" s="9" t="s">
        <v>10</v>
      </c>
      <c r="B15" s="3">
        <v>0.03333333333333333</v>
      </c>
      <c r="C15" s="3">
        <v>0.03560185185185185</v>
      </c>
      <c r="D15" s="4"/>
      <c r="E15" s="4">
        <f t="shared" si="3"/>
        <v>6.371911573</v>
      </c>
      <c r="F15" s="8"/>
      <c r="G15" s="8"/>
    </row>
    <row r="16">
      <c r="A16" s="9" t="s">
        <v>11</v>
      </c>
      <c r="B16" s="3">
        <v>0.04027777777777778</v>
      </c>
      <c r="C16" s="3">
        <v>0.029050925925925924</v>
      </c>
      <c r="D16" s="4"/>
      <c r="E16" s="2">
        <f t="shared" ref="E16:E18" si="4">((B16-C16)/C16)*100</f>
        <v>38.64541833</v>
      </c>
      <c r="F16" s="5">
        <f>(E16+E17+E18+E19+E20+E21)/6</f>
        <v>21.27636248</v>
      </c>
      <c r="G16" s="6" t="s">
        <v>11</v>
      </c>
    </row>
    <row r="17">
      <c r="A17" s="9" t="s">
        <v>11</v>
      </c>
      <c r="B17" s="3">
        <v>0.04027777777777778</v>
      </c>
      <c r="C17" s="3">
        <v>0.02903935185185185</v>
      </c>
      <c r="D17" s="4"/>
      <c r="E17" s="2">
        <f t="shared" si="4"/>
        <v>38.70067756</v>
      </c>
      <c r="F17" s="7"/>
      <c r="G17" s="7"/>
    </row>
    <row r="18">
      <c r="A18" s="9" t="s">
        <v>11</v>
      </c>
      <c r="B18" s="3">
        <v>0.04027777777777778</v>
      </c>
      <c r="C18" s="3">
        <v>0.02903935185185185</v>
      </c>
      <c r="D18" s="4"/>
      <c r="E18" s="2">
        <f t="shared" si="4"/>
        <v>38.70067756</v>
      </c>
      <c r="F18" s="7"/>
      <c r="G18" s="7"/>
    </row>
    <row r="19">
      <c r="A19" s="9" t="s">
        <v>11</v>
      </c>
      <c r="B19" s="3">
        <v>0.06041666666666667</v>
      </c>
      <c r="C19" s="3">
        <v>0.0630787037037037</v>
      </c>
      <c r="D19" s="4"/>
      <c r="E19" s="4">
        <f t="shared" ref="E19:E21" si="5">ABS((B19-C19)/C19)*100</f>
        <v>4.220183486</v>
      </c>
      <c r="F19" s="7"/>
      <c r="G19" s="7"/>
    </row>
    <row r="20">
      <c r="A20" s="9" t="s">
        <v>11</v>
      </c>
      <c r="B20" s="3">
        <v>0.06041666666666667</v>
      </c>
      <c r="C20" s="10">
        <v>0.06344907407407407</v>
      </c>
      <c r="D20" s="4"/>
      <c r="E20" s="4">
        <f t="shared" si="5"/>
        <v>4.779277636</v>
      </c>
      <c r="F20" s="7"/>
      <c r="G20" s="7"/>
    </row>
    <row r="21">
      <c r="A21" s="9" t="s">
        <v>11</v>
      </c>
      <c r="B21" s="3">
        <v>0.06041666666666667</v>
      </c>
      <c r="C21" s="3">
        <v>0.062037037037037036</v>
      </c>
      <c r="D21" s="4"/>
      <c r="E21" s="4">
        <f t="shared" si="5"/>
        <v>2.611940299</v>
      </c>
      <c r="F21" s="8"/>
      <c r="G21" s="8"/>
    </row>
    <row r="22">
      <c r="A22" s="9" t="s">
        <v>12</v>
      </c>
      <c r="B22" s="3">
        <v>0.05694444444444444</v>
      </c>
      <c r="C22" s="3">
        <v>0.04106481481481482</v>
      </c>
      <c r="D22" s="4"/>
      <c r="E22" s="2">
        <f t="shared" ref="E22:E24" si="6">((B22-C22)/C22)*100</f>
        <v>38.66967306</v>
      </c>
      <c r="F22" s="5">
        <f>(E22+E23+E24+E25+E26+E27)/6</f>
        <v>20.7581629</v>
      </c>
      <c r="G22" s="6" t="s">
        <v>12</v>
      </c>
    </row>
    <row r="23">
      <c r="A23" s="9" t="s">
        <v>12</v>
      </c>
      <c r="B23" s="3">
        <v>0.05694444444444444</v>
      </c>
      <c r="C23" s="3">
        <v>0.04106481481481482</v>
      </c>
      <c r="D23" s="4"/>
      <c r="E23" s="2">
        <f t="shared" si="6"/>
        <v>38.66967306</v>
      </c>
      <c r="F23" s="7"/>
      <c r="G23" s="7"/>
    </row>
    <row r="24">
      <c r="A24" s="9" t="s">
        <v>12</v>
      </c>
      <c r="B24" s="3">
        <v>0.05694444444444444</v>
      </c>
      <c r="C24" s="3">
        <v>0.04105324074074074</v>
      </c>
      <c r="D24" s="4"/>
      <c r="E24" s="2">
        <f t="shared" si="6"/>
        <v>38.70876797</v>
      </c>
      <c r="F24" s="7"/>
      <c r="G24" s="7"/>
    </row>
    <row r="25">
      <c r="A25" s="9" t="s">
        <v>12</v>
      </c>
      <c r="B25" s="3">
        <v>0.09513888888888888</v>
      </c>
      <c r="C25" s="3">
        <v>0.09722222222222222</v>
      </c>
      <c r="D25" s="4"/>
      <c r="E25" s="4">
        <f t="shared" ref="E25:E27" si="7">ABS((B25-C25)/C25)*100</f>
        <v>2.142857143</v>
      </c>
      <c r="F25" s="7"/>
      <c r="G25" s="7"/>
    </row>
    <row r="26">
      <c r="A26" s="9" t="s">
        <v>12</v>
      </c>
      <c r="B26" s="3">
        <v>0.09513888888888888</v>
      </c>
      <c r="C26" s="3">
        <v>0.09791666666666667</v>
      </c>
      <c r="D26" s="4"/>
      <c r="E26" s="4">
        <f t="shared" si="7"/>
        <v>2.836879433</v>
      </c>
      <c r="F26" s="7"/>
      <c r="G26" s="7"/>
    </row>
    <row r="27">
      <c r="A27" s="9" t="s">
        <v>12</v>
      </c>
      <c r="B27" s="3">
        <v>0.09513888888888888</v>
      </c>
      <c r="C27" s="3">
        <v>0.09861111111111111</v>
      </c>
      <c r="D27" s="4"/>
      <c r="E27" s="4">
        <f t="shared" si="7"/>
        <v>3.521126761</v>
      </c>
      <c r="F27" s="8"/>
      <c r="G27" s="8"/>
    </row>
    <row r="28">
      <c r="A28" s="9" t="s">
        <v>13</v>
      </c>
      <c r="B28" s="3">
        <v>0.10138888888888889</v>
      </c>
      <c r="C28" s="3">
        <v>0.07413194444444444</v>
      </c>
      <c r="D28" s="4"/>
      <c r="E28" s="2">
        <f t="shared" ref="E28:E30" si="8">((B28-C28)/C28)*100</f>
        <v>36.76814988</v>
      </c>
      <c r="F28" s="5">
        <f>(E28+E29+E30+E31+E32+E33)/6</f>
        <v>20.18395887</v>
      </c>
      <c r="G28" s="6" t="s">
        <v>13</v>
      </c>
    </row>
    <row r="29">
      <c r="A29" s="9" t="s">
        <v>13</v>
      </c>
      <c r="B29" s="3">
        <v>0.10138888888888889</v>
      </c>
      <c r="C29" s="3">
        <v>0.07435185185185185</v>
      </c>
      <c r="D29" s="2" t="s">
        <v>14</v>
      </c>
      <c r="E29" s="2">
        <f t="shared" si="8"/>
        <v>36.36363636</v>
      </c>
      <c r="F29" s="7"/>
      <c r="G29" s="7"/>
    </row>
    <row r="30">
      <c r="A30" s="9" t="s">
        <v>13</v>
      </c>
      <c r="B30" s="3">
        <v>0.10138888888888889</v>
      </c>
      <c r="C30" s="3">
        <v>0.07415509259259259</v>
      </c>
      <c r="D30" s="2" t="s">
        <v>15</v>
      </c>
      <c r="E30" s="2">
        <f t="shared" si="8"/>
        <v>36.72545653</v>
      </c>
      <c r="F30" s="7"/>
      <c r="G30" s="7"/>
    </row>
    <row r="31">
      <c r="A31" s="9" t="s">
        <v>13</v>
      </c>
      <c r="B31" s="3">
        <v>0.17847222222222223</v>
      </c>
      <c r="C31" s="10">
        <v>0.18755787037037036</v>
      </c>
      <c r="D31" s="4"/>
      <c r="E31" s="4">
        <f t="shared" ref="E31:E33" si="9">ABS((B31-C31)/C31)*100</f>
        <v>4.844183894</v>
      </c>
      <c r="F31" s="7"/>
      <c r="G31" s="7"/>
    </row>
    <row r="32">
      <c r="A32" s="9" t="s">
        <v>13</v>
      </c>
      <c r="B32" s="3">
        <v>0.17847222222222223</v>
      </c>
      <c r="C32" s="3">
        <v>0.18472222222222223</v>
      </c>
      <c r="D32" s="4"/>
      <c r="E32" s="4">
        <f t="shared" si="9"/>
        <v>3.383458647</v>
      </c>
      <c r="F32" s="7"/>
      <c r="G32" s="7"/>
    </row>
    <row r="33">
      <c r="A33" s="9" t="s">
        <v>13</v>
      </c>
      <c r="B33" s="3">
        <v>0.17847222222222223</v>
      </c>
      <c r="C33" s="10">
        <v>0.1840277777777778</v>
      </c>
      <c r="D33" s="4"/>
      <c r="E33" s="4">
        <f t="shared" si="9"/>
        <v>3.018867925</v>
      </c>
      <c r="F33" s="8"/>
      <c r="G33" s="8"/>
    </row>
    <row r="34">
      <c r="A34" s="9" t="s">
        <v>16</v>
      </c>
      <c r="B34" s="3">
        <v>0.2048611111111111</v>
      </c>
      <c r="C34" s="3">
        <v>0.1596064814814815</v>
      </c>
      <c r="D34" s="4"/>
      <c r="E34" s="2">
        <f t="shared" ref="E34:E36" si="10">((B34-C34)/C34)*100</f>
        <v>28.35387962</v>
      </c>
      <c r="F34" s="5">
        <f>(E34+E35+E36+E37+E38+E39)/6</f>
        <v>20.45775678</v>
      </c>
      <c r="G34" s="6" t="s">
        <v>17</v>
      </c>
    </row>
    <row r="35">
      <c r="A35" s="9" t="s">
        <v>16</v>
      </c>
      <c r="B35" s="3">
        <v>0.2048611111111111</v>
      </c>
      <c r="C35" s="3">
        <v>0.1596064814814815</v>
      </c>
      <c r="D35" s="4"/>
      <c r="E35" s="2">
        <f t="shared" si="10"/>
        <v>28.35387962</v>
      </c>
      <c r="F35" s="7"/>
      <c r="G35" s="7"/>
    </row>
    <row r="36">
      <c r="A36" s="9" t="s">
        <v>16</v>
      </c>
      <c r="B36" s="3">
        <v>0.2048611111111111</v>
      </c>
      <c r="C36" s="10">
        <v>0.1596064814814815</v>
      </c>
      <c r="D36" s="4"/>
      <c r="E36" s="2">
        <f t="shared" si="10"/>
        <v>28.35387962</v>
      </c>
      <c r="F36" s="7"/>
      <c r="G36" s="7"/>
    </row>
    <row r="37">
      <c r="A37" s="9" t="s">
        <v>16</v>
      </c>
      <c r="B37" s="3">
        <v>0.3</v>
      </c>
      <c r="C37" s="3">
        <v>0.34458333333333335</v>
      </c>
      <c r="D37" s="4"/>
      <c r="E37" s="4">
        <f t="shared" ref="E37:E39" si="11">ABS((B37-C37)/C37)*100</f>
        <v>12.93833132</v>
      </c>
      <c r="F37" s="7"/>
      <c r="G37" s="7"/>
    </row>
    <row r="38">
      <c r="A38" s="9" t="s">
        <v>16</v>
      </c>
      <c r="B38" s="3">
        <v>0.3</v>
      </c>
      <c r="C38" s="3">
        <v>0.3451851851851852</v>
      </c>
      <c r="D38" s="4"/>
      <c r="E38" s="4">
        <f t="shared" si="11"/>
        <v>13.09012876</v>
      </c>
      <c r="F38" s="7"/>
      <c r="G38" s="7"/>
    </row>
    <row r="39">
      <c r="A39" s="9" t="s">
        <v>16</v>
      </c>
      <c r="B39" s="3">
        <v>0.3</v>
      </c>
      <c r="C39" s="3">
        <v>0.33958333333333335</v>
      </c>
      <c r="D39" s="4"/>
      <c r="E39" s="4">
        <f t="shared" si="11"/>
        <v>11.65644172</v>
      </c>
      <c r="F39" s="8"/>
      <c r="G39" s="8"/>
    </row>
    <row r="40">
      <c r="F40" s="12">
        <f>AVERAGE(F4:F39)</f>
        <v>21.82601394</v>
      </c>
    </row>
    <row r="41">
      <c r="A41" s="1" t="s">
        <v>38</v>
      </c>
      <c r="B41" s="1" t="s">
        <v>39</v>
      </c>
      <c r="C41" s="1" t="s">
        <v>40</v>
      </c>
      <c r="D41" s="1" t="s">
        <v>6</v>
      </c>
      <c r="E41" s="1" t="s">
        <v>20</v>
      </c>
      <c r="F41" s="1" t="s">
        <v>8</v>
      </c>
      <c r="G41" s="1" t="s">
        <v>21</v>
      </c>
    </row>
    <row r="42">
      <c r="A42" s="2" t="s">
        <v>22</v>
      </c>
      <c r="B42" s="3">
        <v>0.022916666666666665</v>
      </c>
      <c r="C42" s="10">
        <v>0.014652777777777778</v>
      </c>
      <c r="D42" s="4"/>
      <c r="E42" s="2">
        <f t="shared" ref="E42:E44" si="12">((B42-C42)/C42)*100</f>
        <v>56.39810427</v>
      </c>
      <c r="F42" s="5">
        <f>(E42+E43+E44+E45+E46+E47)/3</f>
        <v>60.8054379</v>
      </c>
      <c r="G42" s="6" t="s">
        <v>23</v>
      </c>
    </row>
    <row r="43">
      <c r="A43" s="2" t="s">
        <v>22</v>
      </c>
      <c r="B43" s="3">
        <v>0.022916666666666665</v>
      </c>
      <c r="C43" s="10">
        <v>0.014664351851851852</v>
      </c>
      <c r="D43" s="2"/>
      <c r="E43" s="2">
        <f t="shared" si="12"/>
        <v>56.27466456</v>
      </c>
      <c r="F43" s="7"/>
      <c r="G43" s="7"/>
    </row>
    <row r="44">
      <c r="A44" s="2" t="s">
        <v>22</v>
      </c>
      <c r="B44" s="3">
        <v>0.022916666666666665</v>
      </c>
      <c r="C44" s="10">
        <v>0.014664351851851852</v>
      </c>
      <c r="D44" s="4"/>
      <c r="E44" s="2">
        <f t="shared" si="12"/>
        <v>56.27466456</v>
      </c>
      <c r="F44" s="7"/>
      <c r="G44" s="7"/>
    </row>
    <row r="45">
      <c r="A45" s="2" t="s">
        <v>31</v>
      </c>
      <c r="B45" s="3">
        <v>0.04513888888888889</v>
      </c>
      <c r="C45" s="3">
        <v>0.04734953703703704</v>
      </c>
      <c r="D45" s="4"/>
      <c r="E45" s="4">
        <f t="shared" ref="E45:E47" si="13">ABS((B45-C45)/C45)*100</f>
        <v>4.668785138</v>
      </c>
      <c r="F45" s="7"/>
      <c r="G45" s="7"/>
    </row>
    <row r="46">
      <c r="A46" s="2" t="s">
        <v>31</v>
      </c>
      <c r="B46" s="3">
        <v>0.04513888888888889</v>
      </c>
      <c r="C46" s="3">
        <v>0.04722222222222222</v>
      </c>
      <c r="D46" s="4"/>
      <c r="E46" s="4">
        <f t="shared" si="13"/>
        <v>4.411764706</v>
      </c>
      <c r="F46" s="7"/>
      <c r="G46" s="7"/>
    </row>
    <row r="47">
      <c r="A47" s="2" t="s">
        <v>31</v>
      </c>
      <c r="B47" s="3">
        <v>0.04513888888888889</v>
      </c>
      <c r="C47" s="3">
        <v>0.04721064814814815</v>
      </c>
      <c r="D47" s="17" t="s">
        <v>32</v>
      </c>
      <c r="E47" s="4">
        <f t="shared" si="13"/>
        <v>4.388330473</v>
      </c>
      <c r="F47" s="8"/>
      <c r="G47" s="8"/>
    </row>
    <row r="48">
      <c r="A48" s="2" t="s">
        <v>24</v>
      </c>
      <c r="B48" s="3">
        <v>0.029861111111111113</v>
      </c>
      <c r="C48" s="3">
        <v>0.019525462962962963</v>
      </c>
      <c r="D48" s="4"/>
      <c r="E48" s="2">
        <f t="shared" ref="E48:E50" si="14">((B48-C48)/C48)*100</f>
        <v>52.93420273</v>
      </c>
      <c r="F48" s="5">
        <f>(E48+E49+E50+E51+E52+E53)/3</f>
        <v>59.94123494</v>
      </c>
      <c r="G48" s="6" t="str">
        <f>IFERROR(__xludf.DUMMYFUNCTION("CONCATENATE(LEFT(A51,FIND(CHAR(160),SUBSTITUTE(A51,"" "",CHAR(160),2))),""("",REGEXEXTRACT(A51,""[\d]+""),RIGHT(A51,LEN(A51) - (FIND(""%)"",A51) - 1)))"),"xyz cube (120%)")</f>
        <v>xyz cube (120%)</v>
      </c>
    </row>
    <row r="49">
      <c r="A49" s="2" t="s">
        <v>24</v>
      </c>
      <c r="B49" s="3">
        <v>0.029861111111111113</v>
      </c>
      <c r="C49" s="3">
        <v>0.01951388888888889</v>
      </c>
      <c r="D49" s="4"/>
      <c r="E49" s="2">
        <f t="shared" si="14"/>
        <v>53.02491103</v>
      </c>
      <c r="F49" s="7"/>
      <c r="G49" s="7"/>
    </row>
    <row r="50">
      <c r="A50" s="2" t="s">
        <v>24</v>
      </c>
      <c r="B50" s="3">
        <v>0.029861111111111113</v>
      </c>
      <c r="C50" s="3">
        <v>0.01972222222222222</v>
      </c>
      <c r="D50" s="4"/>
      <c r="E50" s="2">
        <f t="shared" si="14"/>
        <v>51.4084507</v>
      </c>
      <c r="F50" s="7"/>
      <c r="G50" s="7"/>
    </row>
    <row r="51">
      <c r="A51" s="2" t="s">
        <v>24</v>
      </c>
      <c r="B51" s="3">
        <v>0.04861111111111111</v>
      </c>
      <c r="C51" s="3">
        <v>0.05277777777777778</v>
      </c>
      <c r="D51" s="4"/>
      <c r="E51" s="4">
        <f t="shared" ref="E51:E53" si="15">ABS((B51-C51)/C51)*100</f>
        <v>7.894736842</v>
      </c>
      <c r="F51" s="7"/>
      <c r="G51" s="7"/>
    </row>
    <row r="52">
      <c r="A52" s="2" t="s">
        <v>24</v>
      </c>
      <c r="B52" s="3">
        <v>0.04861111111111111</v>
      </c>
      <c r="C52" s="3">
        <v>0.052083333333333336</v>
      </c>
      <c r="D52" s="4"/>
      <c r="E52" s="4">
        <f t="shared" si="15"/>
        <v>6.666666667</v>
      </c>
      <c r="F52" s="7"/>
      <c r="G52" s="7"/>
    </row>
    <row r="53">
      <c r="A53" s="2" t="s">
        <v>24</v>
      </c>
      <c r="B53" s="3">
        <v>0.04861111111111111</v>
      </c>
      <c r="C53" s="3">
        <v>0.05277777777777778</v>
      </c>
      <c r="D53" s="4"/>
      <c r="E53" s="4">
        <f t="shared" si="15"/>
        <v>7.894736842</v>
      </c>
      <c r="F53" s="8"/>
      <c r="G53" s="8"/>
    </row>
    <row r="54">
      <c r="A54" s="2" t="s">
        <v>25</v>
      </c>
      <c r="B54" s="3">
        <v>0.03333333333333333</v>
      </c>
      <c r="C54" s="3">
        <v>0.022060185185185186</v>
      </c>
      <c r="D54" s="4"/>
      <c r="E54" s="2">
        <f t="shared" ref="E54:E56" si="16">((B54-C54)/C54)*100</f>
        <v>51.10178384</v>
      </c>
      <c r="F54" s="5">
        <f>(E54+E55+E56+E57+E58+E59)/3</f>
        <v>58.03078258</v>
      </c>
      <c r="G54" s="6" t="str">
        <f>IFERROR(__xludf.DUMMYFUNCTION("CONCATENATE(LEFT(A59,FIND(CHAR(160),SUBSTITUTE(A59,"" "",CHAR(160),2))),""("",REGEXEXTRACT(A59,""[\d]+""),RIGHT(A59,LEN(A59) - (FIND(""%)"",A59) - 1)))"),"xyz cube (130%)")</f>
        <v>xyz cube (130%)</v>
      </c>
    </row>
    <row r="55">
      <c r="A55" s="9" t="s">
        <v>25</v>
      </c>
      <c r="B55" s="3">
        <v>0.03333333333333333</v>
      </c>
      <c r="C55" s="10">
        <v>0.022060185185185186</v>
      </c>
      <c r="D55" s="4"/>
      <c r="E55" s="2">
        <f t="shared" si="16"/>
        <v>51.10178384</v>
      </c>
      <c r="F55" s="7"/>
      <c r="G55" s="7"/>
    </row>
    <row r="56">
      <c r="A56" s="9" t="s">
        <v>25</v>
      </c>
      <c r="B56" s="3">
        <v>0.03333333333333333</v>
      </c>
      <c r="C56" s="3">
        <v>0.022060185185185186</v>
      </c>
      <c r="D56" s="4"/>
      <c r="E56" s="2">
        <f t="shared" si="16"/>
        <v>51.10178384</v>
      </c>
      <c r="F56" s="7"/>
      <c r="G56" s="7"/>
    </row>
    <row r="57">
      <c r="A57" s="2" t="s">
        <v>25</v>
      </c>
      <c r="B57" s="3">
        <v>0.05763888888888889</v>
      </c>
      <c r="C57" s="3">
        <v>0.06180555555555556</v>
      </c>
      <c r="D57" s="4"/>
      <c r="E57" s="4">
        <f t="shared" ref="E57:E59" si="17">ABS((B57-C57)/C57)*100</f>
        <v>6.741573034</v>
      </c>
      <c r="F57" s="7"/>
      <c r="G57" s="7"/>
    </row>
    <row r="58">
      <c r="A58" s="9" t="s">
        <v>25</v>
      </c>
      <c r="B58" s="3">
        <v>0.05763888888888889</v>
      </c>
      <c r="C58" s="3">
        <v>0.06149305555555556</v>
      </c>
      <c r="D58" s="17" t="s">
        <v>33</v>
      </c>
      <c r="E58" s="4">
        <f t="shared" si="17"/>
        <v>6.267645398</v>
      </c>
      <c r="F58" s="7"/>
      <c r="G58" s="7"/>
    </row>
    <row r="59">
      <c r="A59" s="9" t="s">
        <v>25</v>
      </c>
      <c r="B59" s="3">
        <v>0.05763888888888889</v>
      </c>
      <c r="C59" s="3">
        <v>0.0625</v>
      </c>
      <c r="D59" s="18" t="s">
        <v>34</v>
      </c>
      <c r="E59" s="4">
        <f t="shared" si="17"/>
        <v>7.777777778</v>
      </c>
      <c r="F59" s="8"/>
      <c r="G59" s="8"/>
    </row>
    <row r="60">
      <c r="A60" s="9" t="s">
        <v>26</v>
      </c>
      <c r="B60" s="14">
        <v>0.0375</v>
      </c>
      <c r="C60" s="3">
        <v>0.024918981481481483</v>
      </c>
      <c r="D60" s="4"/>
      <c r="E60" s="2">
        <f t="shared" ref="E60:E62" si="18">((B60-C60)/C60)*100</f>
        <v>50.48769159</v>
      </c>
      <c r="F60" s="5">
        <f>(E60+E61+E62+E63+E64+E65)/3</f>
        <v>56.75897907</v>
      </c>
      <c r="G60" s="6" t="str">
        <f>IFERROR(__xludf.DUMMYFUNCTION("CONCATENATE(LEFT(A63,FIND(CHAR(160),SUBSTITUTE(A63,"" "",CHAR(160),2))),""("",REGEXEXTRACT(A63,""[\d]+""),RIGHT(A63,LEN(A63) - (FIND(""%)"",A63) - 1)))"),"xyz cube (140%)")</f>
        <v>xyz cube (140%)</v>
      </c>
    </row>
    <row r="61">
      <c r="A61" s="9" t="s">
        <v>26</v>
      </c>
      <c r="B61" s="3">
        <v>0.0375</v>
      </c>
      <c r="C61" s="3">
        <v>0.024918981481481483</v>
      </c>
      <c r="D61" s="4"/>
      <c r="E61" s="2">
        <f t="shared" si="18"/>
        <v>50.48769159</v>
      </c>
      <c r="F61" s="7"/>
      <c r="G61" s="7"/>
    </row>
    <row r="62">
      <c r="A62" s="9" t="s">
        <v>26</v>
      </c>
      <c r="B62" s="3">
        <v>0.0375</v>
      </c>
      <c r="C62" s="3">
        <v>0.024907407407407406</v>
      </c>
      <c r="D62" s="4"/>
      <c r="E62" s="2">
        <f t="shared" si="18"/>
        <v>50.55762082</v>
      </c>
      <c r="F62" s="7"/>
      <c r="G62" s="7"/>
    </row>
    <row r="63">
      <c r="A63" s="9" t="s">
        <v>26</v>
      </c>
      <c r="B63" s="3">
        <v>0.06597222222222222</v>
      </c>
      <c r="C63" s="20">
        <f>Data!C88</f>
        <v>0.07013888889</v>
      </c>
      <c r="D63" s="4"/>
      <c r="E63" s="4">
        <f t="shared" ref="E63:E65" si="19">ABS((B63-C63)/C63)*100</f>
        <v>5.940594059</v>
      </c>
      <c r="F63" s="7"/>
      <c r="G63" s="7"/>
    </row>
    <row r="64">
      <c r="A64" s="9" t="s">
        <v>26</v>
      </c>
      <c r="B64" s="3">
        <v>0.06597222222222222</v>
      </c>
      <c r="C64" s="20">
        <f>Data!C89</f>
        <v>0.07013888889</v>
      </c>
      <c r="D64" s="4"/>
      <c r="E64" s="4">
        <f t="shared" si="19"/>
        <v>5.940594059</v>
      </c>
      <c r="F64" s="7"/>
      <c r="G64" s="7"/>
    </row>
    <row r="65">
      <c r="A65" s="9" t="s">
        <v>26</v>
      </c>
      <c r="B65" s="3">
        <v>0.06597222222222222</v>
      </c>
      <c r="C65" s="3">
        <v>0.07083333333333333</v>
      </c>
      <c r="D65" s="4"/>
      <c r="E65" s="4">
        <f t="shared" si="19"/>
        <v>6.862745098</v>
      </c>
      <c r="F65" s="8"/>
      <c r="G65" s="8"/>
    </row>
    <row r="66">
      <c r="A66" s="9" t="s">
        <v>27</v>
      </c>
      <c r="B66" s="3">
        <v>0.04375</v>
      </c>
      <c r="C66" s="3">
        <v>0.02935185185185185</v>
      </c>
      <c r="D66" s="4"/>
      <c r="E66" s="2">
        <f t="shared" ref="E66:E68" si="20">((B66-C66)/C66)*100</f>
        <v>49.05362776</v>
      </c>
      <c r="F66" s="5">
        <f>(E66+E67+E68+E69+E70+E71)/3</f>
        <v>55.29244076</v>
      </c>
      <c r="G66" s="5" t="str">
        <f>IFERROR(__xludf.DUMMYFUNCTION("CONCATENATE(LEFT(A69,FIND(CHAR(160),SUBSTITUTE(A69,"" "",CHAR(160),2))),""("",REGEXEXTRACT(A69,""[\d]+""),RIGHT(A69,LEN(A69) - (FIND(""%)"",A69) - 1)))"),"xyz cube (150%)")</f>
        <v>xyz cube (150%)</v>
      </c>
    </row>
    <row r="67">
      <c r="A67" s="9" t="s">
        <v>27</v>
      </c>
      <c r="B67" s="3">
        <v>0.04375</v>
      </c>
      <c r="C67" s="3">
        <v>0.029363425925925925</v>
      </c>
      <c r="D67" s="4"/>
      <c r="E67" s="2">
        <f t="shared" si="20"/>
        <v>48.99487584</v>
      </c>
      <c r="F67" s="7"/>
      <c r="G67" s="7"/>
    </row>
    <row r="68">
      <c r="A68" s="9" t="s">
        <v>27</v>
      </c>
      <c r="B68" s="3">
        <v>0.04375</v>
      </c>
      <c r="C68" s="3">
        <v>0.02953703703703704</v>
      </c>
      <c r="D68" s="2" t="s">
        <v>28</v>
      </c>
      <c r="E68" s="2">
        <f t="shared" si="20"/>
        <v>48.11912226</v>
      </c>
      <c r="F68" s="7"/>
      <c r="G68" s="7"/>
    </row>
    <row r="69">
      <c r="A69" s="9" t="s">
        <v>27</v>
      </c>
      <c r="B69" s="3">
        <v>0.07569444444444444</v>
      </c>
      <c r="C69" s="20">
        <f>Data!C91</f>
        <v>0.08125</v>
      </c>
      <c r="D69" s="4"/>
      <c r="E69" s="4">
        <f t="shared" ref="E69:E71" si="21">ABS((B69-C69)/C69)*100</f>
        <v>6.837606838</v>
      </c>
      <c r="F69" s="7"/>
      <c r="G69" s="7"/>
    </row>
    <row r="70">
      <c r="A70" s="9" t="s">
        <v>27</v>
      </c>
      <c r="B70" s="3">
        <v>0.07569444444444444</v>
      </c>
      <c r="C70" s="20">
        <f>Data!C92</f>
        <v>0.08125</v>
      </c>
      <c r="D70" s="4"/>
      <c r="E70" s="4">
        <f t="shared" si="21"/>
        <v>6.837606838</v>
      </c>
      <c r="F70" s="7"/>
      <c r="G70" s="7"/>
    </row>
    <row r="71">
      <c r="A71" s="9" t="s">
        <v>27</v>
      </c>
      <c r="B71" s="3">
        <v>0.07569444444444444</v>
      </c>
      <c r="C71" s="20">
        <f>Data!C93</f>
        <v>0.08055555556</v>
      </c>
      <c r="D71" s="4"/>
      <c r="E71" s="4">
        <f t="shared" si="21"/>
        <v>6.034482759</v>
      </c>
      <c r="F71" s="8"/>
      <c r="G71" s="8"/>
    </row>
    <row r="72">
      <c r="A72" s="9" t="s">
        <v>29</v>
      </c>
      <c r="B72" s="3">
        <v>0.05347222222222222</v>
      </c>
      <c r="C72" s="3">
        <v>0.03678240740740741</v>
      </c>
      <c r="D72" s="4"/>
      <c r="E72" s="2">
        <f t="shared" ref="E72:E74" si="22">((B72-C72)/C72)*100</f>
        <v>45.37444934</v>
      </c>
      <c r="F72" s="5">
        <f>(E72+E73+E74+E75+E76+E77)/3</f>
        <v>51.24347278</v>
      </c>
      <c r="G72" s="5" t="str">
        <f>IFERROR(__xludf.DUMMYFUNCTION("CONCATENATE(LEFT(A75,FIND(CHAR(160),SUBSTITUTE(A75,"" "",CHAR(160),2))),""("",REGEXEXTRACT(A75,""[\d]+""),RIGHT(A75,LEN(A75) - (FIND(""%)"",A75) - 1)))"),"xyz cube (170%)")</f>
        <v>xyz cube (170%)</v>
      </c>
    </row>
    <row r="73">
      <c r="A73" s="9" t="s">
        <v>29</v>
      </c>
      <c r="B73" s="3">
        <v>0.05347222222222222</v>
      </c>
      <c r="C73" s="3">
        <v>0.036770833333333336</v>
      </c>
      <c r="D73" s="2"/>
      <c r="E73" s="2">
        <f t="shared" si="22"/>
        <v>45.42020774</v>
      </c>
      <c r="F73" s="7"/>
      <c r="G73" s="7"/>
    </row>
    <row r="74">
      <c r="A74" s="9" t="s">
        <v>29</v>
      </c>
      <c r="B74" s="3">
        <v>0.05347222222222222</v>
      </c>
      <c r="C74" s="3">
        <v>0.03678240740740741</v>
      </c>
      <c r="D74" s="2"/>
      <c r="E74" s="2">
        <f t="shared" si="22"/>
        <v>45.37444934</v>
      </c>
      <c r="F74" s="7"/>
      <c r="G74" s="7"/>
    </row>
    <row r="75">
      <c r="A75" s="9" t="s">
        <v>29</v>
      </c>
      <c r="B75" s="3">
        <v>0.09305555555555556</v>
      </c>
      <c r="C75" s="3">
        <v>0.09861111111111111</v>
      </c>
      <c r="D75" s="4"/>
      <c r="E75" s="4">
        <f t="shared" ref="E75:E77" si="23">ABS((B75-C75)/C75)*100</f>
        <v>5.633802817</v>
      </c>
      <c r="F75" s="7"/>
      <c r="G75" s="7"/>
    </row>
    <row r="76">
      <c r="A76" s="9" t="s">
        <v>29</v>
      </c>
      <c r="B76" s="3">
        <v>0.09305555555555556</v>
      </c>
      <c r="C76" s="10">
        <v>0.09861111111111111</v>
      </c>
      <c r="D76" s="4"/>
      <c r="E76" s="4">
        <f t="shared" si="23"/>
        <v>5.633802817</v>
      </c>
      <c r="F76" s="7"/>
      <c r="G76" s="7"/>
    </row>
    <row r="77">
      <c r="A77" s="9" t="s">
        <v>29</v>
      </c>
      <c r="B77" s="3">
        <v>0.09305555555555556</v>
      </c>
      <c r="C77" s="10">
        <v>0.09930555555555555</v>
      </c>
      <c r="D77" s="4"/>
      <c r="E77" s="4">
        <f t="shared" si="23"/>
        <v>6.293706294</v>
      </c>
      <c r="F77" s="8"/>
      <c r="G77" s="8"/>
    </row>
  </sheetData>
  <mergeCells count="26">
    <mergeCell ref="G28:G33"/>
    <mergeCell ref="G34:G39"/>
    <mergeCell ref="G42:G47"/>
    <mergeCell ref="G48:G53"/>
    <mergeCell ref="G54:G59"/>
    <mergeCell ref="G60:G65"/>
    <mergeCell ref="G66:G71"/>
    <mergeCell ref="G72:G77"/>
    <mergeCell ref="F4:F9"/>
    <mergeCell ref="G4:G9"/>
    <mergeCell ref="F10:F15"/>
    <mergeCell ref="G10:G15"/>
    <mergeCell ref="F16:F21"/>
    <mergeCell ref="G16:G21"/>
    <mergeCell ref="G22:G27"/>
    <mergeCell ref="F66:F71"/>
    <mergeCell ref="F72:F77"/>
    <mergeCell ref="F78:F83"/>
    <mergeCell ref="F84:F89"/>
    <mergeCell ref="F22:F27"/>
    <mergeCell ref="F28:F33"/>
    <mergeCell ref="F34:F39"/>
    <mergeCell ref="F42:F47"/>
    <mergeCell ref="F48:F53"/>
    <mergeCell ref="F54:F59"/>
    <mergeCell ref="F60:F6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38"/>
  </cols>
  <sheetData>
    <row r="1">
      <c r="A1" s="1"/>
      <c r="B1" s="21"/>
      <c r="C1" s="21"/>
      <c r="E1" s="1"/>
    </row>
    <row r="2">
      <c r="A2" s="2" t="s">
        <v>9</v>
      </c>
      <c r="B2" s="3">
        <v>0.015277777777777777</v>
      </c>
      <c r="C2" s="3">
        <v>0.010520833333333333</v>
      </c>
      <c r="D2" s="4"/>
      <c r="E2" s="2">
        <f t="shared" ref="E2:E40" si="1">((B2-C2)/C2)*100</f>
        <v>45.21452145</v>
      </c>
    </row>
    <row r="3">
      <c r="A3" s="2" t="s">
        <v>9</v>
      </c>
      <c r="B3" s="3">
        <v>0.015277777777777777</v>
      </c>
      <c r="C3" s="3">
        <v>0.010520833333333333</v>
      </c>
      <c r="D3" s="4"/>
      <c r="E3" s="2">
        <f t="shared" si="1"/>
        <v>45.21452145</v>
      </c>
      <c r="F3" s="4"/>
      <c r="G3" s="4"/>
    </row>
    <row r="4">
      <c r="A4" s="2" t="s">
        <v>9</v>
      </c>
      <c r="B4" s="3">
        <v>0.015277777777777777</v>
      </c>
      <c r="C4" s="3">
        <v>0.010636574074074074</v>
      </c>
      <c r="D4" s="4"/>
      <c r="E4" s="2">
        <f t="shared" si="1"/>
        <v>43.6343852</v>
      </c>
      <c r="F4" s="4">
        <f>AVERAGE(E2:E4)</f>
        <v>44.68780937</v>
      </c>
      <c r="G4" s="3">
        <v>0.015277777777777777</v>
      </c>
    </row>
    <row r="5">
      <c r="A5" s="2" t="s">
        <v>22</v>
      </c>
      <c r="B5" s="3">
        <v>0.022916666666666665</v>
      </c>
      <c r="C5" s="10">
        <v>0.014652777777777778</v>
      </c>
      <c r="D5" s="4"/>
      <c r="E5" s="2">
        <f t="shared" si="1"/>
        <v>56.39810427</v>
      </c>
      <c r="F5" s="4"/>
      <c r="G5" s="4"/>
    </row>
    <row r="6">
      <c r="A6" s="2" t="s">
        <v>22</v>
      </c>
      <c r="B6" s="3">
        <v>0.022916666666666665</v>
      </c>
      <c r="C6" s="10">
        <v>0.014664351851851852</v>
      </c>
      <c r="D6" s="2"/>
      <c r="E6" s="2">
        <f t="shared" si="1"/>
        <v>56.27466456</v>
      </c>
      <c r="F6" s="4"/>
      <c r="G6" s="4"/>
    </row>
    <row r="7">
      <c r="A7" s="2" t="s">
        <v>22</v>
      </c>
      <c r="B7" s="3">
        <v>0.022916666666666665</v>
      </c>
      <c r="C7" s="10">
        <v>0.014664351851851852</v>
      </c>
      <c r="D7" s="4"/>
      <c r="E7" s="2">
        <f t="shared" si="1"/>
        <v>56.27466456</v>
      </c>
      <c r="F7" s="4">
        <f>AVERAGE(E5:E7)</f>
        <v>56.31581113</v>
      </c>
      <c r="G7" s="3">
        <v>0.022916666666666665</v>
      </c>
    </row>
    <row r="8">
      <c r="A8" s="2" t="s">
        <v>10</v>
      </c>
      <c r="B8" s="3">
        <v>0.02638888888888889</v>
      </c>
      <c r="C8" s="3">
        <v>0.01853009259259259</v>
      </c>
      <c r="D8" s="4"/>
      <c r="E8" s="2">
        <f t="shared" si="1"/>
        <v>42.41099313</v>
      </c>
      <c r="F8" s="4"/>
      <c r="G8" s="4"/>
    </row>
    <row r="9">
      <c r="A9" s="9" t="s">
        <v>10</v>
      </c>
      <c r="B9" s="3">
        <v>0.02638888888888889</v>
      </c>
      <c r="C9" s="3">
        <v>0.018541666666666668</v>
      </c>
      <c r="D9" s="4"/>
      <c r="E9" s="2">
        <f t="shared" si="1"/>
        <v>42.32209738</v>
      </c>
      <c r="F9" s="4"/>
      <c r="G9" s="4"/>
    </row>
    <row r="10">
      <c r="A10" s="9" t="s">
        <v>10</v>
      </c>
      <c r="B10" s="3">
        <v>0.02638888888888889</v>
      </c>
      <c r="C10" s="3">
        <v>0.01853009259259259</v>
      </c>
      <c r="D10" s="4"/>
      <c r="E10" s="2">
        <f t="shared" si="1"/>
        <v>42.41099313</v>
      </c>
      <c r="F10" s="4">
        <f>AVERAGE(E8:E10)</f>
        <v>42.38136121</v>
      </c>
      <c r="G10" s="3">
        <v>0.02638888888888889</v>
      </c>
    </row>
    <row r="11">
      <c r="A11" s="2" t="s">
        <v>24</v>
      </c>
      <c r="B11" s="3">
        <v>0.029861111111111113</v>
      </c>
      <c r="C11" s="3">
        <v>0.019525462962962963</v>
      </c>
      <c r="D11" s="4"/>
      <c r="E11" s="2">
        <f t="shared" si="1"/>
        <v>52.93420273</v>
      </c>
      <c r="F11" s="4"/>
      <c r="G11" s="4"/>
    </row>
    <row r="12">
      <c r="A12" s="2" t="s">
        <v>24</v>
      </c>
      <c r="B12" s="3">
        <v>0.029861111111111113</v>
      </c>
      <c r="C12" s="3">
        <v>0.01951388888888889</v>
      </c>
      <c r="D12" s="4"/>
      <c r="E12" s="2">
        <f t="shared" si="1"/>
        <v>53.02491103</v>
      </c>
      <c r="F12" s="4"/>
      <c r="G12" s="4"/>
    </row>
    <row r="13">
      <c r="A13" s="2" t="s">
        <v>24</v>
      </c>
      <c r="B13" s="3">
        <v>0.029861111111111113</v>
      </c>
      <c r="C13" s="3">
        <v>0.01972222222222222</v>
      </c>
      <c r="D13" s="4"/>
      <c r="E13" s="2">
        <f t="shared" si="1"/>
        <v>51.4084507</v>
      </c>
      <c r="F13" s="4">
        <f>AVERAGE(E11:E13)</f>
        <v>52.45585482</v>
      </c>
      <c r="G13" s="3">
        <v>0.029861111111111113</v>
      </c>
    </row>
    <row r="14">
      <c r="A14" s="2" t="s">
        <v>25</v>
      </c>
      <c r="B14" s="3">
        <v>0.03333333333333333</v>
      </c>
      <c r="C14" s="3">
        <v>0.022060185185185186</v>
      </c>
      <c r="D14" s="4"/>
      <c r="E14" s="2">
        <f t="shared" si="1"/>
        <v>51.10178384</v>
      </c>
      <c r="F14" s="4"/>
      <c r="G14" s="4"/>
    </row>
    <row r="15">
      <c r="A15" s="9" t="s">
        <v>25</v>
      </c>
      <c r="B15" s="3">
        <v>0.03333333333333333</v>
      </c>
      <c r="C15" s="10">
        <v>0.022060185185185186</v>
      </c>
      <c r="D15" s="4"/>
      <c r="E15" s="2">
        <f t="shared" si="1"/>
        <v>51.10178384</v>
      </c>
      <c r="F15" s="4"/>
      <c r="G15" s="4"/>
    </row>
    <row r="16">
      <c r="A16" s="9" t="s">
        <v>25</v>
      </c>
      <c r="B16" s="3">
        <v>0.03333333333333333</v>
      </c>
      <c r="C16" s="3">
        <v>0.022060185185185186</v>
      </c>
      <c r="D16" s="4"/>
      <c r="E16" s="2">
        <f t="shared" si="1"/>
        <v>51.10178384</v>
      </c>
      <c r="F16" s="4">
        <f>AVERAGE(E14:E16)</f>
        <v>51.10178384</v>
      </c>
      <c r="G16" s="3">
        <v>0.03333333333333333</v>
      </c>
    </row>
    <row r="17">
      <c r="A17" s="9" t="s">
        <v>26</v>
      </c>
      <c r="B17" s="10">
        <v>0.0375</v>
      </c>
      <c r="C17" s="3">
        <v>0.024918981481481483</v>
      </c>
      <c r="D17" s="4"/>
      <c r="E17" s="2">
        <f t="shared" si="1"/>
        <v>50.48769159</v>
      </c>
      <c r="F17" s="4"/>
      <c r="G17" s="4"/>
    </row>
    <row r="18">
      <c r="A18" s="9" t="s">
        <v>26</v>
      </c>
      <c r="B18" s="3">
        <v>0.0375</v>
      </c>
      <c r="C18" s="3">
        <v>0.024918981481481483</v>
      </c>
      <c r="D18" s="4"/>
      <c r="E18" s="2">
        <f t="shared" si="1"/>
        <v>50.48769159</v>
      </c>
      <c r="F18" s="4"/>
      <c r="G18" s="4"/>
    </row>
    <row r="19">
      <c r="A19" s="9" t="s">
        <v>26</v>
      </c>
      <c r="B19" s="3">
        <v>0.0375</v>
      </c>
      <c r="C19" s="3">
        <v>0.024907407407407406</v>
      </c>
      <c r="D19" s="4"/>
      <c r="E19" s="2">
        <f t="shared" si="1"/>
        <v>50.55762082</v>
      </c>
      <c r="F19" s="4">
        <f>AVERAGE(E17:E19)</f>
        <v>50.51100133</v>
      </c>
      <c r="G19" s="3">
        <v>0.0375</v>
      </c>
    </row>
    <row r="20">
      <c r="A20" s="9" t="s">
        <v>11</v>
      </c>
      <c r="B20" s="3">
        <v>0.04027777777777778</v>
      </c>
      <c r="C20" s="3">
        <v>0.029050925925925924</v>
      </c>
      <c r="D20" s="4"/>
      <c r="E20" s="2">
        <f t="shared" si="1"/>
        <v>38.64541833</v>
      </c>
      <c r="F20" s="4"/>
      <c r="G20" s="4"/>
    </row>
    <row r="21">
      <c r="A21" s="9" t="s">
        <v>11</v>
      </c>
      <c r="B21" s="3">
        <v>0.04027777777777778</v>
      </c>
      <c r="C21" s="3">
        <v>0.02903935185185185</v>
      </c>
      <c r="D21" s="4"/>
      <c r="E21" s="2">
        <f t="shared" si="1"/>
        <v>38.70067756</v>
      </c>
      <c r="F21" s="4"/>
      <c r="G21" s="4"/>
    </row>
    <row r="22">
      <c r="A22" s="9" t="s">
        <v>11</v>
      </c>
      <c r="B22" s="3">
        <v>0.04027777777777778</v>
      </c>
      <c r="C22" s="3">
        <v>0.02903935185185185</v>
      </c>
      <c r="D22" s="4"/>
      <c r="E22" s="2">
        <f t="shared" si="1"/>
        <v>38.70067756</v>
      </c>
      <c r="F22" s="4">
        <f>AVERAGE(E20:E22)</f>
        <v>38.68225782</v>
      </c>
      <c r="G22" s="3">
        <v>0.04027777777777778</v>
      </c>
    </row>
    <row r="23">
      <c r="A23" s="9" t="s">
        <v>27</v>
      </c>
      <c r="B23" s="3">
        <v>0.04375</v>
      </c>
      <c r="C23" s="3">
        <v>0.02935185185185185</v>
      </c>
      <c r="D23" s="4"/>
      <c r="E23" s="2">
        <f t="shared" si="1"/>
        <v>49.05362776</v>
      </c>
      <c r="F23" s="4"/>
      <c r="G23" s="4"/>
    </row>
    <row r="24">
      <c r="A24" s="9" t="s">
        <v>27</v>
      </c>
      <c r="B24" s="3">
        <v>0.04375</v>
      </c>
      <c r="C24" s="3">
        <v>0.029363425925925925</v>
      </c>
      <c r="D24" s="4"/>
      <c r="E24" s="2">
        <f t="shared" si="1"/>
        <v>48.99487584</v>
      </c>
      <c r="F24" s="4"/>
      <c r="G24" s="4"/>
    </row>
    <row r="25">
      <c r="A25" s="9" t="s">
        <v>27</v>
      </c>
      <c r="B25" s="3">
        <v>0.04375</v>
      </c>
      <c r="C25" s="3">
        <v>0.02953703703703704</v>
      </c>
      <c r="D25" s="2" t="s">
        <v>28</v>
      </c>
      <c r="E25" s="2">
        <f t="shared" si="1"/>
        <v>48.11912226</v>
      </c>
      <c r="F25" s="4">
        <f>AVERAGE(E23:E25)</f>
        <v>48.72254195</v>
      </c>
      <c r="G25" s="3">
        <v>0.04375</v>
      </c>
    </row>
    <row r="26">
      <c r="A26" s="9" t="s">
        <v>29</v>
      </c>
      <c r="B26" s="3">
        <v>0.05347222222222222</v>
      </c>
      <c r="C26" s="3">
        <v>0.03678240740740741</v>
      </c>
      <c r="D26" s="4"/>
      <c r="E26" s="2">
        <f t="shared" si="1"/>
        <v>45.37444934</v>
      </c>
      <c r="F26" s="4"/>
      <c r="G26" s="4"/>
    </row>
    <row r="27">
      <c r="A27" s="9" t="s">
        <v>29</v>
      </c>
      <c r="B27" s="3">
        <v>0.05347222222222222</v>
      </c>
      <c r="C27" s="3">
        <v>0.036770833333333336</v>
      </c>
      <c r="D27" s="2"/>
      <c r="E27" s="2">
        <f t="shared" si="1"/>
        <v>45.42020774</v>
      </c>
      <c r="F27" s="4"/>
      <c r="G27" s="4"/>
    </row>
    <row r="28">
      <c r="A28" s="9" t="s">
        <v>29</v>
      </c>
      <c r="B28" s="3">
        <v>0.05347222222222222</v>
      </c>
      <c r="C28" s="3">
        <v>0.03678240740740741</v>
      </c>
      <c r="D28" s="2"/>
      <c r="E28" s="2">
        <f t="shared" si="1"/>
        <v>45.37444934</v>
      </c>
      <c r="F28" s="4">
        <f>AVERAGE(E26:E28)</f>
        <v>45.38970214</v>
      </c>
      <c r="G28" s="3">
        <v>0.05347222222222222</v>
      </c>
    </row>
    <row r="29">
      <c r="A29" s="9" t="s">
        <v>12</v>
      </c>
      <c r="B29" s="3">
        <v>0.05694444444444444</v>
      </c>
      <c r="C29" s="3">
        <v>0.04106481481481482</v>
      </c>
      <c r="D29" s="4"/>
      <c r="E29" s="2">
        <f t="shared" si="1"/>
        <v>38.66967306</v>
      </c>
      <c r="F29" s="4"/>
      <c r="G29" s="4"/>
    </row>
    <row r="30">
      <c r="A30" s="9" t="s">
        <v>12</v>
      </c>
      <c r="B30" s="3">
        <v>0.05694444444444444</v>
      </c>
      <c r="C30" s="3">
        <v>0.04106481481481482</v>
      </c>
      <c r="D30" s="4"/>
      <c r="E30" s="2">
        <f t="shared" si="1"/>
        <v>38.66967306</v>
      </c>
      <c r="F30" s="4"/>
      <c r="G30" s="4"/>
    </row>
    <row r="31">
      <c r="A31" s="9" t="s">
        <v>12</v>
      </c>
      <c r="B31" s="21">
        <v>0.05694444444444444</v>
      </c>
      <c r="C31" s="3">
        <v>0.04105324074074074</v>
      </c>
      <c r="D31" s="4"/>
      <c r="E31" s="2">
        <f t="shared" si="1"/>
        <v>38.70876797</v>
      </c>
      <c r="F31" s="4">
        <f>AVERAGE(E29:E31)</f>
        <v>38.68270469</v>
      </c>
      <c r="G31" s="3">
        <v>0.05694444444444444</v>
      </c>
    </row>
    <row r="32">
      <c r="A32" s="9" t="s">
        <v>30</v>
      </c>
      <c r="B32" s="3">
        <v>0.06875</v>
      </c>
      <c r="C32" s="3">
        <v>0.04798611111111111</v>
      </c>
      <c r="D32" s="4"/>
      <c r="E32" s="2">
        <f t="shared" si="1"/>
        <v>43.27062229</v>
      </c>
      <c r="F32" s="4"/>
      <c r="G32" s="4"/>
    </row>
    <row r="33">
      <c r="A33" s="9" t="s">
        <v>30</v>
      </c>
      <c r="B33" s="3">
        <v>0.06875</v>
      </c>
      <c r="C33" s="3">
        <v>0.04797453703703704</v>
      </c>
      <c r="D33" s="4"/>
      <c r="E33" s="2">
        <f t="shared" si="1"/>
        <v>43.30518697</v>
      </c>
      <c r="F33" s="4"/>
      <c r="G33" s="4"/>
    </row>
    <row r="34">
      <c r="A34" s="9" t="s">
        <v>30</v>
      </c>
      <c r="B34" s="3">
        <v>0.06875</v>
      </c>
      <c r="C34" s="3">
        <v>0.04798611111111111</v>
      </c>
      <c r="D34" s="4"/>
      <c r="E34" s="2">
        <f t="shared" si="1"/>
        <v>43.27062229</v>
      </c>
      <c r="F34" s="4">
        <f>AVERAGE(E32:E34)</f>
        <v>43.28214385</v>
      </c>
      <c r="G34" s="3">
        <v>0.06875</v>
      </c>
    </row>
    <row r="35">
      <c r="A35" s="9" t="s">
        <v>13</v>
      </c>
      <c r="B35" s="3">
        <v>0.10138888888888889</v>
      </c>
      <c r="C35" s="3">
        <v>0.07413194444444444</v>
      </c>
      <c r="D35" s="4"/>
      <c r="E35" s="2">
        <f t="shared" si="1"/>
        <v>36.76814988</v>
      </c>
      <c r="F35" s="4"/>
      <c r="G35" s="4"/>
    </row>
    <row r="36">
      <c r="A36" s="9" t="s">
        <v>13</v>
      </c>
      <c r="B36" s="3">
        <v>0.10138888888888889</v>
      </c>
      <c r="C36" s="3">
        <v>0.07435185185185185</v>
      </c>
      <c r="D36" s="2" t="s">
        <v>14</v>
      </c>
      <c r="E36" s="2">
        <f t="shared" si="1"/>
        <v>36.36363636</v>
      </c>
      <c r="F36" s="4"/>
      <c r="G36" s="4"/>
    </row>
    <row r="37">
      <c r="A37" s="9" t="s">
        <v>13</v>
      </c>
      <c r="B37" s="3">
        <v>0.10138888888888889</v>
      </c>
      <c r="C37" s="3">
        <v>0.07415509259259259</v>
      </c>
      <c r="D37" s="2" t="s">
        <v>15</v>
      </c>
      <c r="E37" s="2">
        <f t="shared" si="1"/>
        <v>36.72545653</v>
      </c>
      <c r="F37" s="4">
        <f>AVERAGE(E35:E37)</f>
        <v>36.61908093</v>
      </c>
      <c r="G37" s="3">
        <v>0.10138888888888889</v>
      </c>
    </row>
    <row r="38">
      <c r="A38" s="9" t="s">
        <v>16</v>
      </c>
      <c r="B38" s="3">
        <v>0.2048611111111111</v>
      </c>
      <c r="C38" s="3">
        <v>0.1596064814814815</v>
      </c>
      <c r="D38" s="4"/>
      <c r="E38" s="2">
        <f t="shared" si="1"/>
        <v>28.35387962</v>
      </c>
      <c r="F38" s="4"/>
      <c r="G38" s="4"/>
    </row>
    <row r="39">
      <c r="A39" s="9" t="s">
        <v>16</v>
      </c>
      <c r="B39" s="3">
        <v>0.2048611111111111</v>
      </c>
      <c r="C39" s="3">
        <v>0.1596064814814815</v>
      </c>
      <c r="D39" s="4"/>
      <c r="E39" s="2">
        <f t="shared" si="1"/>
        <v>28.35387962</v>
      </c>
      <c r="F39" s="4"/>
      <c r="G39" s="4"/>
    </row>
    <row r="40">
      <c r="A40" s="9" t="s">
        <v>16</v>
      </c>
      <c r="B40" s="3">
        <v>0.2048611111111111</v>
      </c>
      <c r="C40" s="10">
        <v>0.1596064814814815</v>
      </c>
      <c r="D40" s="4"/>
      <c r="E40" s="2">
        <f t="shared" si="1"/>
        <v>28.35387962</v>
      </c>
      <c r="F40" s="4">
        <f>AVERAGE(E38:E40)</f>
        <v>28.35387962</v>
      </c>
      <c r="G40" s="3">
        <v>0.2048611111111111</v>
      </c>
    </row>
    <row r="41">
      <c r="B41" s="1"/>
      <c r="C41" s="1"/>
      <c r="D41" s="1"/>
      <c r="E41" s="1"/>
    </row>
    <row r="46">
      <c r="A46" s="2" t="s">
        <v>9</v>
      </c>
      <c r="B46" s="3">
        <v>0.015277777777777777</v>
      </c>
      <c r="C46" s="3">
        <v>0.01611111111111111</v>
      </c>
      <c r="D46" s="4"/>
      <c r="E46" s="4">
        <f t="shared" ref="E46:E81" si="2">ABS((B46-C46)/C46)*100</f>
        <v>5.172413793</v>
      </c>
      <c r="F46" s="5">
        <f>(E46+E47+E48)/3</f>
        <v>3.56026163</v>
      </c>
      <c r="G46" s="22">
        <v>0.015277777777777777</v>
      </c>
    </row>
    <row r="47">
      <c r="A47" s="2" t="s">
        <v>9</v>
      </c>
      <c r="B47" s="3">
        <v>0.015277777777777777</v>
      </c>
      <c r="C47" s="3">
        <v>0.015856481481481482</v>
      </c>
      <c r="D47" s="4"/>
      <c r="E47" s="4">
        <f t="shared" si="2"/>
        <v>3.649635036</v>
      </c>
      <c r="F47" s="7"/>
      <c r="G47" s="7"/>
    </row>
    <row r="48">
      <c r="A48" s="2" t="s">
        <v>9</v>
      </c>
      <c r="B48" s="3">
        <v>0.015277777777777777</v>
      </c>
      <c r="C48" s="3">
        <v>0.01556712962962963</v>
      </c>
      <c r="D48" s="4"/>
      <c r="E48" s="4">
        <f t="shared" si="2"/>
        <v>1.858736059</v>
      </c>
      <c r="F48" s="8"/>
      <c r="G48" s="8"/>
    </row>
    <row r="49">
      <c r="A49" s="2" t="s">
        <v>10</v>
      </c>
      <c r="B49" s="3">
        <v>0.03333333333333333</v>
      </c>
      <c r="C49" s="3">
        <v>0.035138888888888886</v>
      </c>
      <c r="D49" s="4"/>
      <c r="E49" s="4">
        <f t="shared" si="2"/>
        <v>5.138339921</v>
      </c>
      <c r="F49" s="5">
        <f>(E49+E50+E51)/3</f>
        <v>5.930253047</v>
      </c>
      <c r="G49" s="22">
        <v>0.03333333333333333</v>
      </c>
    </row>
    <row r="50">
      <c r="A50" s="9" t="s">
        <v>10</v>
      </c>
      <c r="B50" s="3">
        <v>0.03333333333333333</v>
      </c>
      <c r="C50" s="3">
        <v>0.03556712962962963</v>
      </c>
      <c r="D50" s="4"/>
      <c r="E50" s="4">
        <f t="shared" si="2"/>
        <v>6.280507647</v>
      </c>
      <c r="F50" s="7"/>
      <c r="G50" s="7"/>
    </row>
    <row r="51">
      <c r="A51" s="9" t="s">
        <v>10</v>
      </c>
      <c r="B51" s="3">
        <v>0.03333333333333333</v>
      </c>
      <c r="C51" s="3">
        <v>0.03560185185185185</v>
      </c>
      <c r="D51" s="4"/>
      <c r="E51" s="4">
        <f t="shared" si="2"/>
        <v>6.371911573</v>
      </c>
      <c r="F51" s="8"/>
      <c r="G51" s="8"/>
    </row>
    <row r="52">
      <c r="A52" s="2" t="s">
        <v>31</v>
      </c>
      <c r="B52" s="3">
        <v>0.04513888888888889</v>
      </c>
      <c r="C52" s="3">
        <v>0.04734953703703704</v>
      </c>
      <c r="D52" s="4"/>
      <c r="E52" s="4">
        <f t="shared" si="2"/>
        <v>4.668785138</v>
      </c>
      <c r="F52" s="5">
        <f>(E52+E53+E54)/3</f>
        <v>4.489626772</v>
      </c>
      <c r="G52" s="22">
        <v>0.04513888888888889</v>
      </c>
    </row>
    <row r="53">
      <c r="A53" s="2" t="s">
        <v>31</v>
      </c>
      <c r="B53" s="3">
        <v>0.04513888888888889</v>
      </c>
      <c r="C53" s="3">
        <v>0.04722222222222222</v>
      </c>
      <c r="D53" s="4"/>
      <c r="E53" s="4">
        <f t="shared" si="2"/>
        <v>4.411764706</v>
      </c>
      <c r="F53" s="7"/>
      <c r="G53" s="7"/>
    </row>
    <row r="54">
      <c r="A54" s="2" t="s">
        <v>31</v>
      </c>
      <c r="B54" s="3">
        <v>0.04513888888888889</v>
      </c>
      <c r="C54" s="3">
        <v>0.04721064814814815</v>
      </c>
      <c r="D54" s="17" t="s">
        <v>32</v>
      </c>
      <c r="E54" s="4">
        <f t="shared" si="2"/>
        <v>4.388330473</v>
      </c>
      <c r="F54" s="8"/>
      <c r="G54" s="8"/>
    </row>
    <row r="55">
      <c r="A55" s="2" t="s">
        <v>24</v>
      </c>
      <c r="B55" s="3">
        <v>0.04861111111111111</v>
      </c>
      <c r="C55" s="3">
        <v>0.05277777777777778</v>
      </c>
      <c r="D55" s="4"/>
      <c r="E55" s="4">
        <f t="shared" si="2"/>
        <v>7.894736842</v>
      </c>
      <c r="F55" s="5">
        <f>(E55+E56+E57)/3</f>
        <v>7.485380117</v>
      </c>
      <c r="G55" s="22">
        <v>0.04861111111111111</v>
      </c>
    </row>
    <row r="56">
      <c r="A56" s="2" t="s">
        <v>24</v>
      </c>
      <c r="B56" s="3">
        <v>0.04861111111111111</v>
      </c>
      <c r="C56" s="3">
        <v>0.052083333333333336</v>
      </c>
      <c r="D56" s="4"/>
      <c r="E56" s="4">
        <f t="shared" si="2"/>
        <v>6.666666667</v>
      </c>
      <c r="F56" s="7"/>
      <c r="G56" s="7"/>
    </row>
    <row r="57">
      <c r="A57" s="2" t="s">
        <v>24</v>
      </c>
      <c r="B57" s="3">
        <v>0.04861111111111111</v>
      </c>
      <c r="C57" s="3">
        <v>0.05277777777777778</v>
      </c>
      <c r="D57" s="4"/>
      <c r="E57" s="4">
        <f t="shared" si="2"/>
        <v>7.894736842</v>
      </c>
      <c r="F57" s="8"/>
      <c r="G57" s="8"/>
    </row>
    <row r="58">
      <c r="A58" s="2" t="s">
        <v>25</v>
      </c>
      <c r="B58" s="3">
        <v>0.05763888888888889</v>
      </c>
      <c r="C58" s="3">
        <v>0.06180555555555556</v>
      </c>
      <c r="D58" s="4"/>
      <c r="E58" s="4">
        <f t="shared" si="2"/>
        <v>6.741573034</v>
      </c>
      <c r="F58" s="5">
        <f>(E58+E59+E60)/3</f>
        <v>6.928998737</v>
      </c>
      <c r="G58" s="22">
        <v>0.05763888888888889</v>
      </c>
    </row>
    <row r="59">
      <c r="A59" s="9" t="s">
        <v>25</v>
      </c>
      <c r="B59" s="3">
        <v>0.05763888888888889</v>
      </c>
      <c r="C59" s="3">
        <v>0.06149305555555556</v>
      </c>
      <c r="D59" s="17" t="s">
        <v>33</v>
      </c>
      <c r="E59" s="4">
        <f t="shared" si="2"/>
        <v>6.267645398</v>
      </c>
      <c r="F59" s="7"/>
      <c r="G59" s="7"/>
    </row>
    <row r="60">
      <c r="A60" s="9" t="s">
        <v>25</v>
      </c>
      <c r="B60" s="3">
        <v>0.05763888888888889</v>
      </c>
      <c r="C60" s="3">
        <v>0.0625</v>
      </c>
      <c r="D60" s="18" t="s">
        <v>34</v>
      </c>
      <c r="E60" s="4">
        <f t="shared" si="2"/>
        <v>7.777777778</v>
      </c>
      <c r="F60" s="8"/>
      <c r="G60" s="8"/>
    </row>
    <row r="61">
      <c r="A61" s="9" t="s">
        <v>11</v>
      </c>
      <c r="B61" s="3">
        <v>0.06041666666666667</v>
      </c>
      <c r="C61" s="3">
        <v>0.0630787037037037</v>
      </c>
      <c r="D61" s="4"/>
      <c r="E61" s="4">
        <f t="shared" si="2"/>
        <v>4.220183486</v>
      </c>
      <c r="F61" s="5">
        <f>(E61+E62+E63)/3</f>
        <v>3.87046714</v>
      </c>
      <c r="G61" s="22">
        <v>0.06041666666666667</v>
      </c>
    </row>
    <row r="62">
      <c r="A62" s="9" t="s">
        <v>11</v>
      </c>
      <c r="B62" s="3">
        <v>0.06041666666666667</v>
      </c>
      <c r="C62" s="10">
        <v>0.06344907407407407</v>
      </c>
      <c r="D62" s="4"/>
      <c r="E62" s="4">
        <f t="shared" si="2"/>
        <v>4.779277636</v>
      </c>
      <c r="F62" s="7"/>
      <c r="G62" s="7"/>
    </row>
    <row r="63">
      <c r="A63" s="9" t="s">
        <v>11</v>
      </c>
      <c r="B63" s="3">
        <v>0.06041666666666667</v>
      </c>
      <c r="C63" s="3">
        <v>0.062037037037037036</v>
      </c>
      <c r="D63" s="4"/>
      <c r="E63" s="4">
        <f t="shared" si="2"/>
        <v>2.611940299</v>
      </c>
      <c r="F63" s="8"/>
      <c r="G63" s="8"/>
    </row>
    <row r="64">
      <c r="A64" s="9" t="s">
        <v>26</v>
      </c>
      <c r="B64" s="3">
        <v>0.06597222222222222</v>
      </c>
      <c r="C64" s="3">
        <v>0.07013888888888889</v>
      </c>
      <c r="D64" s="2"/>
      <c r="E64" s="4">
        <f t="shared" si="2"/>
        <v>5.940594059</v>
      </c>
      <c r="F64" s="5">
        <f>(E64+E65+E66)/3</f>
        <v>5.307197386</v>
      </c>
      <c r="G64" s="22">
        <v>0.06597222222222222</v>
      </c>
    </row>
    <row r="65">
      <c r="A65" s="9" t="s">
        <v>26</v>
      </c>
      <c r="B65" s="3">
        <v>0.06597222222222222</v>
      </c>
      <c r="C65" s="3">
        <v>0.07013888888888889</v>
      </c>
      <c r="D65" s="2"/>
      <c r="E65" s="4">
        <f t="shared" si="2"/>
        <v>5.940594059</v>
      </c>
      <c r="F65" s="7"/>
      <c r="G65" s="7"/>
    </row>
    <row r="66">
      <c r="A66" s="9" t="s">
        <v>26</v>
      </c>
      <c r="B66" s="3">
        <v>0.06597222222222222</v>
      </c>
      <c r="C66" s="3">
        <v>0.06875</v>
      </c>
      <c r="D66" s="4"/>
      <c r="E66" s="4">
        <f t="shared" si="2"/>
        <v>4.04040404</v>
      </c>
      <c r="F66" s="8"/>
      <c r="G66" s="8"/>
    </row>
    <row r="67">
      <c r="A67" s="9" t="s">
        <v>27</v>
      </c>
      <c r="B67" s="3">
        <v>0.07569444444444444</v>
      </c>
      <c r="C67" s="3">
        <v>0.08055555555555556</v>
      </c>
      <c r="D67" s="4"/>
      <c r="E67" s="4">
        <f t="shared" si="2"/>
        <v>6.034482759</v>
      </c>
      <c r="F67" s="5">
        <f>(E67+E68+E69)/3</f>
        <v>5.762118941</v>
      </c>
      <c r="G67" s="22">
        <v>0.07569444444444444</v>
      </c>
    </row>
    <row r="68">
      <c r="A68" s="9" t="s">
        <v>27</v>
      </c>
      <c r="B68" s="3">
        <v>0.07569444444444444</v>
      </c>
      <c r="C68" s="3">
        <v>0.0798611111111111</v>
      </c>
      <c r="D68" s="4"/>
      <c r="E68" s="4">
        <f t="shared" si="2"/>
        <v>5.217391304</v>
      </c>
      <c r="F68" s="7"/>
      <c r="G68" s="7"/>
    </row>
    <row r="69">
      <c r="A69" s="9" t="s">
        <v>27</v>
      </c>
      <c r="B69" s="3">
        <v>0.07569444444444444</v>
      </c>
      <c r="C69" s="3">
        <v>0.08055555555555556</v>
      </c>
      <c r="D69" s="4"/>
      <c r="E69" s="4">
        <f t="shared" si="2"/>
        <v>6.034482759</v>
      </c>
      <c r="F69" s="8"/>
      <c r="G69" s="8"/>
    </row>
    <row r="70">
      <c r="A70" s="9" t="s">
        <v>29</v>
      </c>
      <c r="B70" s="3">
        <v>0.09305555555555556</v>
      </c>
      <c r="C70" s="3">
        <v>0.09861111111111111</v>
      </c>
      <c r="D70" s="4"/>
      <c r="E70" s="4">
        <f t="shared" si="2"/>
        <v>5.633802817</v>
      </c>
      <c r="F70" s="5">
        <f>(E70+E71+E72)/3</f>
        <v>5.853770643</v>
      </c>
      <c r="G70" s="22">
        <v>0.09305555555555556</v>
      </c>
    </row>
    <row r="71">
      <c r="A71" s="9" t="s">
        <v>29</v>
      </c>
      <c r="B71" s="3">
        <v>0.09305555555555556</v>
      </c>
      <c r="C71" s="10">
        <v>0.09861111111111111</v>
      </c>
      <c r="D71" s="4"/>
      <c r="E71" s="4">
        <f t="shared" si="2"/>
        <v>5.633802817</v>
      </c>
      <c r="F71" s="7"/>
      <c r="G71" s="7"/>
    </row>
    <row r="72">
      <c r="A72" s="9" t="s">
        <v>29</v>
      </c>
      <c r="B72" s="3">
        <v>0.09305555555555556</v>
      </c>
      <c r="C72" s="10">
        <v>0.09930555555555555</v>
      </c>
      <c r="D72" s="4"/>
      <c r="E72" s="4">
        <f t="shared" si="2"/>
        <v>6.293706294</v>
      </c>
      <c r="F72" s="8"/>
      <c r="G72" s="8"/>
    </row>
    <row r="73">
      <c r="A73" s="9" t="s">
        <v>12</v>
      </c>
      <c r="B73" s="3">
        <v>0.09513888888888888</v>
      </c>
      <c r="C73" s="3">
        <v>0.09722222222222222</v>
      </c>
      <c r="D73" s="4"/>
      <c r="E73" s="4">
        <f t="shared" si="2"/>
        <v>2.142857143</v>
      </c>
      <c r="F73" s="5">
        <f>(E73+E74+E75)/3</f>
        <v>2.833621112</v>
      </c>
      <c r="G73" s="22">
        <v>0.09513888888888888</v>
      </c>
    </row>
    <row r="74">
      <c r="A74" s="9" t="s">
        <v>12</v>
      </c>
      <c r="B74" s="3">
        <v>0.09513888888888888</v>
      </c>
      <c r="C74" s="3">
        <v>0.09791666666666667</v>
      </c>
      <c r="D74" s="4"/>
      <c r="E74" s="4">
        <f t="shared" si="2"/>
        <v>2.836879433</v>
      </c>
      <c r="F74" s="7"/>
      <c r="G74" s="7"/>
    </row>
    <row r="75">
      <c r="A75" s="9" t="s">
        <v>12</v>
      </c>
      <c r="B75" s="3">
        <v>0.09513888888888888</v>
      </c>
      <c r="C75" s="3">
        <v>0.09861111111111111</v>
      </c>
      <c r="D75" s="4"/>
      <c r="E75" s="4">
        <f t="shared" si="2"/>
        <v>3.521126761</v>
      </c>
      <c r="F75" s="8"/>
      <c r="G75" s="8"/>
    </row>
    <row r="76">
      <c r="A76" s="9" t="s">
        <v>13</v>
      </c>
      <c r="B76" s="3">
        <v>0.17847222222222223</v>
      </c>
      <c r="C76" s="10">
        <v>0.18755787037037036</v>
      </c>
      <c r="D76" s="4"/>
      <c r="E76" s="4">
        <f t="shared" si="2"/>
        <v>4.844183894</v>
      </c>
      <c r="F76" s="5">
        <f>(E76+E77+E78)/3</f>
        <v>3.748836822</v>
      </c>
      <c r="G76" s="22">
        <v>0.17847222222222223</v>
      </c>
    </row>
    <row r="77">
      <c r="A77" s="9" t="s">
        <v>13</v>
      </c>
      <c r="B77" s="3">
        <v>0.17847222222222223</v>
      </c>
      <c r="C77" s="3">
        <v>0.18472222222222223</v>
      </c>
      <c r="D77" s="4"/>
      <c r="E77" s="4">
        <f t="shared" si="2"/>
        <v>3.383458647</v>
      </c>
      <c r="F77" s="7"/>
      <c r="G77" s="7"/>
    </row>
    <row r="78">
      <c r="A78" s="9" t="s">
        <v>13</v>
      </c>
      <c r="B78" s="3">
        <v>0.17847222222222223</v>
      </c>
      <c r="C78" s="10">
        <v>0.1840277777777778</v>
      </c>
      <c r="D78" s="4"/>
      <c r="E78" s="4">
        <f t="shared" si="2"/>
        <v>3.018867925</v>
      </c>
      <c r="F78" s="8"/>
      <c r="G78" s="8"/>
    </row>
    <row r="79">
      <c r="A79" s="9" t="s">
        <v>16</v>
      </c>
      <c r="B79" s="3">
        <v>0.3</v>
      </c>
      <c r="C79" s="3">
        <v>0.34458333333333335</v>
      </c>
      <c r="D79" s="4"/>
      <c r="E79" s="4">
        <f t="shared" si="2"/>
        <v>12.93833132</v>
      </c>
      <c r="F79" s="5">
        <f>(E79+E80+E81)/3</f>
        <v>12.56163393</v>
      </c>
      <c r="G79" s="22">
        <v>0.3</v>
      </c>
    </row>
    <row r="80">
      <c r="A80" s="9" t="s">
        <v>16</v>
      </c>
      <c r="B80" s="3">
        <v>0.3</v>
      </c>
      <c r="C80" s="3">
        <v>0.3451851851851852</v>
      </c>
      <c r="D80" s="4"/>
      <c r="E80" s="4">
        <f t="shared" si="2"/>
        <v>13.09012876</v>
      </c>
      <c r="F80" s="7"/>
      <c r="G80" s="7"/>
    </row>
    <row r="81">
      <c r="A81" s="9" t="s">
        <v>16</v>
      </c>
      <c r="B81" s="3">
        <v>0.3</v>
      </c>
      <c r="C81" s="3">
        <v>0.33958333333333335</v>
      </c>
      <c r="D81" s="4"/>
      <c r="E81" s="4">
        <f t="shared" si="2"/>
        <v>11.65644172</v>
      </c>
      <c r="F81" s="8"/>
      <c r="G81" s="8"/>
    </row>
  </sheetData>
  <mergeCells count="24">
    <mergeCell ref="G58:G60"/>
    <mergeCell ref="G61:G63"/>
    <mergeCell ref="G64:G66"/>
    <mergeCell ref="G67:G69"/>
    <mergeCell ref="G70:G72"/>
    <mergeCell ref="G73:G75"/>
    <mergeCell ref="G76:G78"/>
    <mergeCell ref="G79:G81"/>
    <mergeCell ref="F46:F48"/>
    <mergeCell ref="G46:G48"/>
    <mergeCell ref="F49:F51"/>
    <mergeCell ref="G49:G51"/>
    <mergeCell ref="F52:F54"/>
    <mergeCell ref="G52:G54"/>
    <mergeCell ref="G55:G57"/>
    <mergeCell ref="F76:F78"/>
    <mergeCell ref="F79:F81"/>
    <mergeCell ref="F55:F57"/>
    <mergeCell ref="F58:F60"/>
    <mergeCell ref="F61:F63"/>
    <mergeCell ref="F64:F66"/>
    <mergeCell ref="F67:F69"/>
    <mergeCell ref="F70:F72"/>
    <mergeCell ref="F73:F75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1" t="s">
        <v>41</v>
      </c>
      <c r="C1" s="1" t="s">
        <v>42</v>
      </c>
      <c r="D1" s="1" t="s">
        <v>6</v>
      </c>
      <c r="E1" s="1" t="s">
        <v>7</v>
      </c>
      <c r="G1" s="1" t="s">
        <v>43</v>
      </c>
      <c r="H1" s="1" t="s">
        <v>44</v>
      </c>
    </row>
    <row r="2">
      <c r="B2" s="3">
        <v>0.015277777777777777</v>
      </c>
      <c r="C2" s="3">
        <v>0.010520833333333333</v>
      </c>
      <c r="D2" s="4"/>
      <c r="E2" s="4">
        <f t="shared" ref="E2:E7" si="1">ABS((B2-C2)/C2)*100</f>
        <v>45.21452145</v>
      </c>
      <c r="G2" s="3">
        <v>0.015277777777777777</v>
      </c>
      <c r="H2" s="4">
        <f>AVERAGE(E2:E7)</f>
        <v>24.1240355</v>
      </c>
    </row>
    <row r="3">
      <c r="B3" s="3">
        <v>0.015277777777777777</v>
      </c>
      <c r="C3" s="3">
        <v>0.010520833333333333</v>
      </c>
      <c r="D3" s="4"/>
      <c r="E3" s="4">
        <f t="shared" si="1"/>
        <v>45.21452145</v>
      </c>
      <c r="G3" s="3">
        <v>0.022916666666666665</v>
      </c>
      <c r="H3" s="4">
        <f>AVERAGE(E8:E10)</f>
        <v>56.31581113</v>
      </c>
    </row>
    <row r="4">
      <c r="B4" s="3">
        <v>0.015277777777777777</v>
      </c>
      <c r="C4" s="3">
        <v>0.010636574074074074</v>
      </c>
      <c r="D4" s="4"/>
      <c r="E4" s="4">
        <f t="shared" si="1"/>
        <v>43.6343852</v>
      </c>
      <c r="G4" s="3">
        <v>0.02638888888888889</v>
      </c>
      <c r="H4" s="4">
        <f>AVERAGE(E11:E13)</f>
        <v>42.38136121</v>
      </c>
    </row>
    <row r="5">
      <c r="B5" s="3">
        <v>0.015277777777777777</v>
      </c>
      <c r="C5" s="3">
        <v>0.01611111111111111</v>
      </c>
      <c r="D5" s="4"/>
      <c r="E5" s="4">
        <f t="shared" si="1"/>
        <v>5.172413793</v>
      </c>
      <c r="G5" s="3">
        <v>0.029861111111111113</v>
      </c>
      <c r="H5" s="4">
        <f>AVERAGE(E14:E16)</f>
        <v>52.45585482</v>
      </c>
    </row>
    <row r="6">
      <c r="B6" s="3">
        <v>0.015277777777777777</v>
      </c>
      <c r="C6" s="3">
        <v>0.015856481481481482</v>
      </c>
      <c r="D6" s="4"/>
      <c r="E6" s="4">
        <f t="shared" si="1"/>
        <v>3.649635036</v>
      </c>
      <c r="G6" s="3">
        <v>0.03333333333333333</v>
      </c>
      <c r="H6" s="4">
        <f>AVERAGE(E17:E22)</f>
        <v>28.51601844</v>
      </c>
    </row>
    <row r="7">
      <c r="B7" s="3">
        <v>0.015277777777777777</v>
      </c>
      <c r="C7" s="3">
        <v>0.01556712962962963</v>
      </c>
      <c r="D7" s="4"/>
      <c r="E7" s="4">
        <f t="shared" si="1"/>
        <v>1.858736059</v>
      </c>
      <c r="G7" s="10">
        <v>0.0375</v>
      </c>
      <c r="H7" s="4">
        <f>AVERAGE(E23:E25)</f>
        <v>50.51100133</v>
      </c>
    </row>
    <row r="8">
      <c r="B8" s="3">
        <v>0.022916666666666665</v>
      </c>
      <c r="C8" s="10">
        <v>0.014652777777777778</v>
      </c>
      <c r="D8" s="4"/>
      <c r="E8" s="2">
        <f t="shared" ref="E8:E19" si="2">((B8-C8)/C8)*100</f>
        <v>56.39810427</v>
      </c>
      <c r="G8" s="3">
        <v>0.04027777777777778</v>
      </c>
      <c r="H8" s="4">
        <f>AVERAGE(E26:E28)</f>
        <v>38.68225782</v>
      </c>
    </row>
    <row r="9">
      <c r="B9" s="3">
        <v>0.022916666666666665</v>
      </c>
      <c r="C9" s="10">
        <v>0.014664351851851852</v>
      </c>
      <c r="D9" s="2"/>
      <c r="E9" s="2">
        <f t="shared" si="2"/>
        <v>56.27466456</v>
      </c>
      <c r="G9" s="3">
        <v>0.04375</v>
      </c>
      <c r="H9" s="4">
        <f>AVERAGE(E29:E31)</f>
        <v>48.72254195</v>
      </c>
    </row>
    <row r="10">
      <c r="B10" s="3">
        <v>0.022916666666666665</v>
      </c>
      <c r="C10" s="10">
        <v>0.014664351851851852</v>
      </c>
      <c r="D10" s="4"/>
      <c r="E10" s="2">
        <f t="shared" si="2"/>
        <v>56.27466456</v>
      </c>
      <c r="G10" s="3">
        <v>0.04513888888888889</v>
      </c>
      <c r="H10" s="4">
        <f>AVERAGE(E32:E34)</f>
        <v>4.489626772</v>
      </c>
    </row>
    <row r="11">
      <c r="B11" s="3">
        <v>0.02638888888888889</v>
      </c>
      <c r="C11" s="3">
        <v>0.01853009259259259</v>
      </c>
      <c r="D11" s="4"/>
      <c r="E11" s="2">
        <f t="shared" si="2"/>
        <v>42.41099313</v>
      </c>
      <c r="G11" s="3">
        <v>0.04861111111111111</v>
      </c>
      <c r="H11" s="4">
        <f>AVERAGE(E35:E37)</f>
        <v>7.485380117</v>
      </c>
    </row>
    <row r="12">
      <c r="B12" s="3">
        <v>0.02638888888888889</v>
      </c>
      <c r="C12" s="3">
        <v>0.018541666666666668</v>
      </c>
      <c r="D12" s="4"/>
      <c r="E12" s="2">
        <f t="shared" si="2"/>
        <v>42.32209738</v>
      </c>
      <c r="G12" s="3">
        <v>0.05347222222222222</v>
      </c>
      <c r="H12" s="4">
        <f>AVERAGE(E38:E40)</f>
        <v>45.38970214</v>
      </c>
    </row>
    <row r="13">
      <c r="B13" s="3">
        <v>0.02638888888888889</v>
      </c>
      <c r="C13" s="3">
        <v>0.01853009259259259</v>
      </c>
      <c r="D13" s="4"/>
      <c r="E13" s="2">
        <f t="shared" si="2"/>
        <v>42.41099313</v>
      </c>
      <c r="G13" s="3">
        <v>0.05694444444444444</v>
      </c>
      <c r="H13" s="4">
        <f>AVERAGE(E41:E43)</f>
        <v>38.68270469</v>
      </c>
    </row>
    <row r="14">
      <c r="B14" s="3">
        <v>0.029861111111111113</v>
      </c>
      <c r="C14" s="3">
        <v>0.019525462962962963</v>
      </c>
      <c r="D14" s="4"/>
      <c r="E14" s="2">
        <f t="shared" si="2"/>
        <v>52.93420273</v>
      </c>
      <c r="G14" s="3">
        <v>0.05763888888888889</v>
      </c>
      <c r="H14" s="4">
        <f>AVERAGE(E44:E46)</f>
        <v>6.928998737</v>
      </c>
    </row>
    <row r="15">
      <c r="B15" s="3">
        <v>0.029861111111111113</v>
      </c>
      <c r="C15" s="3">
        <v>0.01951388888888889</v>
      </c>
      <c r="D15" s="4"/>
      <c r="E15" s="2">
        <f t="shared" si="2"/>
        <v>53.02491103</v>
      </c>
      <c r="G15" s="3">
        <v>0.06041666666666667</v>
      </c>
      <c r="H15" s="4">
        <f>AVERAGE(E47:E49)</f>
        <v>3.87046714</v>
      </c>
    </row>
    <row r="16">
      <c r="B16" s="3">
        <v>0.029861111111111113</v>
      </c>
      <c r="C16" s="3">
        <v>0.01972222222222222</v>
      </c>
      <c r="D16" s="4"/>
      <c r="E16" s="2">
        <f t="shared" si="2"/>
        <v>51.4084507</v>
      </c>
      <c r="G16" s="3">
        <v>0.06597222222222222</v>
      </c>
      <c r="H16" s="4">
        <f>AVERAGE(E50:E52)</f>
        <v>6.549392803</v>
      </c>
    </row>
    <row r="17">
      <c r="B17" s="3">
        <v>0.03333333333333333</v>
      </c>
      <c r="C17" s="3">
        <v>0.022060185185185186</v>
      </c>
      <c r="D17" s="4"/>
      <c r="E17" s="2">
        <f t="shared" si="2"/>
        <v>51.10178384</v>
      </c>
      <c r="G17" s="3">
        <v>0.07569444444444444</v>
      </c>
      <c r="H17" s="4">
        <f>AVERAGE(E53:E55)</f>
        <v>6.569898811</v>
      </c>
    </row>
    <row r="18">
      <c r="B18" s="3">
        <v>0.03333333333333333</v>
      </c>
      <c r="C18" s="10">
        <v>0.022060185185185186</v>
      </c>
      <c r="D18" s="4"/>
      <c r="E18" s="2">
        <f t="shared" si="2"/>
        <v>51.10178384</v>
      </c>
      <c r="G18" s="3">
        <v>0.09305555555555556</v>
      </c>
      <c r="H18" s="4">
        <f>AVERAGE(E56:E58)</f>
        <v>5.853770643</v>
      </c>
    </row>
    <row r="19">
      <c r="B19" s="3">
        <v>0.03333333333333333</v>
      </c>
      <c r="C19" s="3">
        <v>0.022060185185185186</v>
      </c>
      <c r="D19" s="4"/>
      <c r="E19" s="2">
        <f t="shared" si="2"/>
        <v>51.10178384</v>
      </c>
      <c r="G19" s="3">
        <v>0.09513888888888888</v>
      </c>
      <c r="H19" s="4">
        <f>AVERAGE(E59:E61)</f>
        <v>2.833621112</v>
      </c>
    </row>
    <row r="20">
      <c r="B20" s="3">
        <v>0.03333333333333333</v>
      </c>
      <c r="C20" s="3">
        <v>0.035138888888888886</v>
      </c>
      <c r="D20" s="4"/>
      <c r="E20" s="4">
        <f t="shared" ref="E20:E22" si="3">ABS((B20-C20)/C20)*100</f>
        <v>5.138339921</v>
      </c>
      <c r="G20" s="3">
        <v>0.10138888888888889</v>
      </c>
      <c r="H20" s="4">
        <f>AVERAGE(E62:E64)</f>
        <v>36.61908093</v>
      </c>
    </row>
    <row r="21">
      <c r="B21" s="3">
        <v>0.03333333333333333</v>
      </c>
      <c r="C21" s="3">
        <v>0.03556712962962963</v>
      </c>
      <c r="D21" s="4"/>
      <c r="E21" s="4">
        <f t="shared" si="3"/>
        <v>6.280507647</v>
      </c>
      <c r="G21" s="3">
        <v>0.17847222222222223</v>
      </c>
      <c r="H21" s="4">
        <f>AVERAGE(E65:E67)</f>
        <v>3.748836822</v>
      </c>
    </row>
    <row r="22">
      <c r="B22" s="3">
        <v>0.03333333333333333</v>
      </c>
      <c r="C22" s="3">
        <v>0.03560185185185185</v>
      </c>
      <c r="D22" s="4"/>
      <c r="E22" s="4">
        <f t="shared" si="3"/>
        <v>6.371911573</v>
      </c>
      <c r="G22" s="3">
        <v>0.2048611111111111</v>
      </c>
      <c r="H22" s="4">
        <f>AVERAGE(E68:E70)</f>
        <v>28.35387962</v>
      </c>
    </row>
    <row r="23">
      <c r="B23" s="10">
        <v>0.0375</v>
      </c>
      <c r="C23" s="3">
        <v>0.024918981481481483</v>
      </c>
      <c r="D23" s="4"/>
      <c r="E23" s="2">
        <f t="shared" ref="E23:E31" si="4">((B23-C23)/C23)*100</f>
        <v>50.48769159</v>
      </c>
      <c r="G23" s="3">
        <v>0.3</v>
      </c>
      <c r="H23" s="4">
        <f>AVERAGE(E71:E73)</f>
        <v>12.56163393</v>
      </c>
    </row>
    <row r="24">
      <c r="B24" s="3">
        <v>0.0375</v>
      </c>
      <c r="C24" s="3">
        <v>0.024918981481481483</v>
      </c>
      <c r="D24" s="4"/>
      <c r="E24" s="2">
        <f t="shared" si="4"/>
        <v>50.48769159</v>
      </c>
    </row>
    <row r="25">
      <c r="B25" s="3">
        <v>0.0375</v>
      </c>
      <c r="C25" s="3">
        <v>0.024907407407407406</v>
      </c>
      <c r="D25" s="4"/>
      <c r="E25" s="2">
        <f t="shared" si="4"/>
        <v>50.55762082</v>
      </c>
    </row>
    <row r="26">
      <c r="B26" s="3">
        <v>0.04027777777777778</v>
      </c>
      <c r="C26" s="3">
        <v>0.029050925925925924</v>
      </c>
      <c r="D26" s="4"/>
      <c r="E26" s="2">
        <f t="shared" si="4"/>
        <v>38.64541833</v>
      </c>
    </row>
    <row r="27">
      <c r="B27" s="3">
        <v>0.04027777777777778</v>
      </c>
      <c r="C27" s="3">
        <v>0.02903935185185185</v>
      </c>
      <c r="D27" s="4"/>
      <c r="E27" s="2">
        <f t="shared" si="4"/>
        <v>38.70067756</v>
      </c>
    </row>
    <row r="28">
      <c r="B28" s="3">
        <v>0.04027777777777778</v>
      </c>
      <c r="C28" s="3">
        <v>0.02903935185185185</v>
      </c>
      <c r="D28" s="4"/>
      <c r="E28" s="2">
        <f t="shared" si="4"/>
        <v>38.70067756</v>
      </c>
    </row>
    <row r="29">
      <c r="B29" s="3">
        <v>0.04375</v>
      </c>
      <c r="C29" s="3">
        <v>0.02935185185185185</v>
      </c>
      <c r="D29" s="4"/>
      <c r="E29" s="2">
        <f t="shared" si="4"/>
        <v>49.05362776</v>
      </c>
    </row>
    <row r="30">
      <c r="B30" s="3">
        <v>0.04375</v>
      </c>
      <c r="C30" s="3">
        <v>0.029363425925925925</v>
      </c>
      <c r="D30" s="4"/>
      <c r="E30" s="2">
        <f t="shared" si="4"/>
        <v>48.99487584</v>
      </c>
    </row>
    <row r="31">
      <c r="B31" s="3">
        <v>0.04375</v>
      </c>
      <c r="C31" s="3">
        <v>0.02953703703703704</v>
      </c>
      <c r="D31" s="2" t="s">
        <v>28</v>
      </c>
      <c r="E31" s="2">
        <f t="shared" si="4"/>
        <v>48.11912226</v>
      </c>
    </row>
    <row r="32">
      <c r="B32" s="3">
        <v>0.04513888888888889</v>
      </c>
      <c r="C32" s="3">
        <v>0.04734953703703704</v>
      </c>
      <c r="D32" s="4"/>
      <c r="E32" s="4">
        <f t="shared" ref="E32:E37" si="5">ABS((B32-C32)/C32)*100</f>
        <v>4.668785138</v>
      </c>
    </row>
    <row r="33">
      <c r="B33" s="3">
        <v>0.04513888888888889</v>
      </c>
      <c r="C33" s="3">
        <v>0.04722222222222222</v>
      </c>
      <c r="D33" s="4"/>
      <c r="E33" s="4">
        <f t="shared" si="5"/>
        <v>4.411764706</v>
      </c>
    </row>
    <row r="34">
      <c r="B34" s="3">
        <v>0.04513888888888889</v>
      </c>
      <c r="C34" s="3">
        <v>0.04721064814814815</v>
      </c>
      <c r="D34" s="17" t="s">
        <v>32</v>
      </c>
      <c r="E34" s="4">
        <f t="shared" si="5"/>
        <v>4.388330473</v>
      </c>
    </row>
    <row r="35">
      <c r="B35" s="3">
        <v>0.04861111111111111</v>
      </c>
      <c r="C35" s="3">
        <v>0.05277777777777778</v>
      </c>
      <c r="D35" s="4"/>
      <c r="E35" s="4">
        <f t="shared" si="5"/>
        <v>7.894736842</v>
      </c>
    </row>
    <row r="36">
      <c r="B36" s="3">
        <v>0.04861111111111111</v>
      </c>
      <c r="C36" s="3">
        <v>0.052083333333333336</v>
      </c>
      <c r="D36" s="4"/>
      <c r="E36" s="4">
        <f t="shared" si="5"/>
        <v>6.666666667</v>
      </c>
    </row>
    <row r="37">
      <c r="B37" s="3">
        <v>0.04861111111111111</v>
      </c>
      <c r="C37" s="3">
        <v>0.05277777777777778</v>
      </c>
      <c r="D37" s="4"/>
      <c r="E37" s="4">
        <f t="shared" si="5"/>
        <v>7.894736842</v>
      </c>
    </row>
    <row r="38">
      <c r="B38" s="3">
        <v>0.05347222222222222</v>
      </c>
      <c r="C38" s="3">
        <v>0.03678240740740741</v>
      </c>
      <c r="D38" s="4"/>
      <c r="E38" s="2">
        <f t="shared" ref="E38:E43" si="6">((B38-C38)/C38)*100</f>
        <v>45.37444934</v>
      </c>
    </row>
    <row r="39">
      <c r="B39" s="3">
        <v>0.05347222222222222</v>
      </c>
      <c r="C39" s="3">
        <v>0.036770833333333336</v>
      </c>
      <c r="D39" s="2"/>
      <c r="E39" s="2">
        <f t="shared" si="6"/>
        <v>45.42020774</v>
      </c>
    </row>
    <row r="40">
      <c r="B40" s="3">
        <v>0.05347222222222222</v>
      </c>
      <c r="C40" s="3">
        <v>0.03678240740740741</v>
      </c>
      <c r="D40" s="2"/>
      <c r="E40" s="2">
        <f t="shared" si="6"/>
        <v>45.37444934</v>
      </c>
    </row>
    <row r="41">
      <c r="B41" s="3">
        <v>0.05694444444444444</v>
      </c>
      <c r="C41" s="3">
        <v>0.04106481481481482</v>
      </c>
      <c r="D41" s="4"/>
      <c r="E41" s="2">
        <f t="shared" si="6"/>
        <v>38.66967306</v>
      </c>
    </row>
    <row r="42">
      <c r="B42" s="3">
        <v>0.05694444444444444</v>
      </c>
      <c r="C42" s="3">
        <v>0.04106481481481482</v>
      </c>
      <c r="D42" s="4"/>
      <c r="E42" s="2">
        <f t="shared" si="6"/>
        <v>38.66967306</v>
      </c>
    </row>
    <row r="43">
      <c r="B43" s="3">
        <v>0.05694444444444444</v>
      </c>
      <c r="C43" s="3">
        <v>0.04105324074074074</v>
      </c>
      <c r="D43" s="4"/>
      <c r="E43" s="2">
        <f t="shared" si="6"/>
        <v>38.70876797</v>
      </c>
    </row>
    <row r="44">
      <c r="B44" s="3">
        <v>0.05763888888888889</v>
      </c>
      <c r="C44" s="3">
        <v>0.06180555555555556</v>
      </c>
      <c r="D44" s="4"/>
      <c r="E44" s="4">
        <f t="shared" ref="E44:E61" si="7">ABS((B44-C44)/C44)*100</f>
        <v>6.741573034</v>
      </c>
    </row>
    <row r="45">
      <c r="B45" s="3">
        <v>0.05763888888888889</v>
      </c>
      <c r="C45" s="3">
        <v>0.06149305555555556</v>
      </c>
      <c r="D45" s="17" t="s">
        <v>33</v>
      </c>
      <c r="E45" s="4">
        <f t="shared" si="7"/>
        <v>6.267645398</v>
      </c>
    </row>
    <row r="46">
      <c r="B46" s="3">
        <v>0.05763888888888889</v>
      </c>
      <c r="C46" s="3">
        <v>0.0625</v>
      </c>
      <c r="D46" s="23" t="s">
        <v>34</v>
      </c>
      <c r="E46" s="4">
        <f t="shared" si="7"/>
        <v>7.777777778</v>
      </c>
    </row>
    <row r="47">
      <c r="B47" s="3">
        <v>0.06041666666666667</v>
      </c>
      <c r="C47" s="3">
        <v>0.0630787037037037</v>
      </c>
      <c r="D47" s="4"/>
      <c r="E47" s="4">
        <f t="shared" si="7"/>
        <v>4.220183486</v>
      </c>
    </row>
    <row r="48">
      <c r="B48" s="3">
        <v>0.06041666666666667</v>
      </c>
      <c r="C48" s="10">
        <v>0.06344907407407407</v>
      </c>
      <c r="D48" s="4"/>
      <c r="E48" s="4">
        <f t="shared" si="7"/>
        <v>4.779277636</v>
      </c>
    </row>
    <row r="49">
      <c r="B49" s="3">
        <v>0.06041666666666667</v>
      </c>
      <c r="C49" s="3">
        <v>0.062037037037037036</v>
      </c>
      <c r="D49" s="4"/>
      <c r="E49" s="4">
        <f t="shared" si="7"/>
        <v>2.611940299</v>
      </c>
    </row>
    <row r="50">
      <c r="B50" s="3">
        <v>0.06597222222222222</v>
      </c>
      <c r="C50" s="24">
        <f>Data!C88</f>
        <v>0.07013888889</v>
      </c>
      <c r="D50" s="4"/>
      <c r="E50" s="4">
        <f t="shared" si="7"/>
        <v>5.940594059</v>
      </c>
    </row>
    <row r="51">
      <c r="B51" s="3">
        <v>0.06597222222222222</v>
      </c>
      <c r="C51" s="20">
        <f>Data!C89</f>
        <v>0.07013888889</v>
      </c>
      <c r="D51" s="4"/>
      <c r="E51" s="4">
        <f t="shared" si="7"/>
        <v>5.940594059</v>
      </c>
    </row>
    <row r="52">
      <c r="B52" s="3">
        <v>0.06597222222222222</v>
      </c>
      <c r="C52" s="20">
        <f>Data!C90</f>
        <v>0.07152777778</v>
      </c>
      <c r="D52" s="4"/>
      <c r="E52" s="4">
        <f t="shared" si="7"/>
        <v>7.766990291</v>
      </c>
    </row>
    <row r="53">
      <c r="B53" s="3">
        <v>0.07569444444444444</v>
      </c>
      <c r="C53" s="20">
        <f>Data!C91</f>
        <v>0.08125</v>
      </c>
      <c r="D53" s="4"/>
      <c r="E53" s="4">
        <f t="shared" si="7"/>
        <v>6.837606838</v>
      </c>
    </row>
    <row r="54">
      <c r="B54" s="3">
        <v>0.07569444444444444</v>
      </c>
      <c r="C54" s="20">
        <f>Data!C92</f>
        <v>0.08125</v>
      </c>
      <c r="D54" s="4"/>
      <c r="E54" s="4">
        <f t="shared" si="7"/>
        <v>6.837606838</v>
      </c>
    </row>
    <row r="55">
      <c r="B55" s="3">
        <v>0.07569444444444444</v>
      </c>
      <c r="C55" s="20">
        <f>Data!C93</f>
        <v>0.08055555556</v>
      </c>
      <c r="D55" s="4"/>
      <c r="E55" s="4">
        <f t="shared" si="7"/>
        <v>6.034482759</v>
      </c>
    </row>
    <row r="56">
      <c r="B56" s="3">
        <v>0.09305555555555556</v>
      </c>
      <c r="C56" s="3">
        <v>0.09861111111111111</v>
      </c>
      <c r="D56" s="4"/>
      <c r="E56" s="4">
        <f t="shared" si="7"/>
        <v>5.633802817</v>
      </c>
    </row>
    <row r="57">
      <c r="B57" s="3">
        <v>0.09305555555555556</v>
      </c>
      <c r="C57" s="10">
        <v>0.09861111111111111</v>
      </c>
      <c r="D57" s="4"/>
      <c r="E57" s="4">
        <f t="shared" si="7"/>
        <v>5.633802817</v>
      </c>
    </row>
    <row r="58">
      <c r="B58" s="3">
        <v>0.09305555555555556</v>
      </c>
      <c r="C58" s="10">
        <v>0.09930555555555555</v>
      </c>
      <c r="D58" s="4"/>
      <c r="E58" s="4">
        <f t="shared" si="7"/>
        <v>6.293706294</v>
      </c>
    </row>
    <row r="59">
      <c r="B59" s="3">
        <v>0.09513888888888888</v>
      </c>
      <c r="C59" s="3">
        <v>0.09722222222222222</v>
      </c>
      <c r="D59" s="4"/>
      <c r="E59" s="4">
        <f t="shared" si="7"/>
        <v>2.142857143</v>
      </c>
    </row>
    <row r="60">
      <c r="B60" s="3">
        <v>0.09513888888888888</v>
      </c>
      <c r="C60" s="3">
        <v>0.09791666666666667</v>
      </c>
      <c r="D60" s="4"/>
      <c r="E60" s="4">
        <f t="shared" si="7"/>
        <v>2.836879433</v>
      </c>
    </row>
    <row r="61">
      <c r="B61" s="3">
        <v>0.09513888888888888</v>
      </c>
      <c r="C61" s="3">
        <v>0.09861111111111111</v>
      </c>
      <c r="D61" s="4"/>
      <c r="E61" s="4">
        <f t="shared" si="7"/>
        <v>3.521126761</v>
      </c>
    </row>
    <row r="62">
      <c r="B62" s="3">
        <v>0.10138888888888889</v>
      </c>
      <c r="C62" s="3">
        <v>0.07413194444444444</v>
      </c>
      <c r="D62" s="4"/>
      <c r="E62" s="2">
        <f t="shared" ref="E62:E64" si="8">((B62-C62)/C62)*100</f>
        <v>36.76814988</v>
      </c>
    </row>
    <row r="63">
      <c r="B63" s="3">
        <v>0.10138888888888889</v>
      </c>
      <c r="C63" s="3">
        <v>0.07435185185185185</v>
      </c>
      <c r="D63" s="2" t="s">
        <v>14</v>
      </c>
      <c r="E63" s="2">
        <f t="shared" si="8"/>
        <v>36.36363636</v>
      </c>
    </row>
    <row r="64">
      <c r="B64" s="3">
        <v>0.10138888888888889</v>
      </c>
      <c r="C64" s="3">
        <v>0.07415509259259259</v>
      </c>
      <c r="D64" s="2" t="s">
        <v>15</v>
      </c>
      <c r="E64" s="2">
        <f t="shared" si="8"/>
        <v>36.72545653</v>
      </c>
    </row>
    <row r="65">
      <c r="B65" s="3">
        <v>0.17847222222222223</v>
      </c>
      <c r="C65" s="10">
        <v>0.18755787037037036</v>
      </c>
      <c r="D65" s="4"/>
      <c r="E65" s="4">
        <f t="shared" ref="E65:E67" si="9">ABS((B65-C65)/C65)*100</f>
        <v>4.844183894</v>
      </c>
    </row>
    <row r="66">
      <c r="B66" s="3">
        <v>0.17847222222222223</v>
      </c>
      <c r="C66" s="3">
        <v>0.18472222222222223</v>
      </c>
      <c r="D66" s="4"/>
      <c r="E66" s="4">
        <f t="shared" si="9"/>
        <v>3.383458647</v>
      </c>
    </row>
    <row r="67">
      <c r="B67" s="3">
        <v>0.17847222222222223</v>
      </c>
      <c r="C67" s="10">
        <v>0.1840277777777778</v>
      </c>
      <c r="D67" s="4"/>
      <c r="E67" s="4">
        <f t="shared" si="9"/>
        <v>3.018867925</v>
      </c>
    </row>
    <row r="68">
      <c r="B68" s="3">
        <v>0.2048611111111111</v>
      </c>
      <c r="C68" s="3">
        <v>0.1596064814814815</v>
      </c>
      <c r="D68" s="4"/>
      <c r="E68" s="2">
        <f t="shared" ref="E68:E70" si="10">((B68-C68)/C68)*100</f>
        <v>28.35387962</v>
      </c>
    </row>
    <row r="69">
      <c r="B69" s="3">
        <v>0.2048611111111111</v>
      </c>
      <c r="C69" s="3">
        <v>0.1596064814814815</v>
      </c>
      <c r="D69" s="4"/>
      <c r="E69" s="2">
        <f t="shared" si="10"/>
        <v>28.35387962</v>
      </c>
    </row>
    <row r="70">
      <c r="B70" s="3">
        <v>0.2048611111111111</v>
      </c>
      <c r="C70" s="10">
        <v>0.1596064814814815</v>
      </c>
      <c r="D70" s="4"/>
      <c r="E70" s="2">
        <f t="shared" si="10"/>
        <v>28.35387962</v>
      </c>
    </row>
    <row r="71">
      <c r="B71" s="3">
        <v>0.3</v>
      </c>
      <c r="C71" s="3">
        <v>0.34458333333333335</v>
      </c>
      <c r="D71" s="4"/>
      <c r="E71" s="4">
        <f t="shared" ref="E71:E73" si="11">ABS((B71-C71)/C71)*100</f>
        <v>12.93833132</v>
      </c>
    </row>
    <row r="72">
      <c r="B72" s="3">
        <v>0.3</v>
      </c>
      <c r="C72" s="3">
        <v>0.3451851851851852</v>
      </c>
      <c r="D72" s="4"/>
      <c r="E72" s="4">
        <f t="shared" si="11"/>
        <v>13.09012876</v>
      </c>
    </row>
    <row r="73">
      <c r="B73" s="3">
        <v>0.3</v>
      </c>
      <c r="C73" s="3">
        <v>0.33958333333333335</v>
      </c>
      <c r="D73" s="4"/>
      <c r="E73" s="4">
        <f t="shared" si="11"/>
        <v>11.65644172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45</v>
      </c>
    </row>
    <row r="2">
      <c r="A2" s="25" t="s">
        <v>46</v>
      </c>
      <c r="J2" s="1"/>
      <c r="L2" s="1" t="s">
        <v>47</v>
      </c>
    </row>
    <row r="3">
      <c r="A3" s="25" t="s">
        <v>48</v>
      </c>
      <c r="J3" s="1"/>
      <c r="L3" s="1" t="s">
        <v>47</v>
      </c>
    </row>
    <row r="4">
      <c r="A4" s="26" t="s">
        <v>49</v>
      </c>
      <c r="J4" s="1" t="s">
        <v>50</v>
      </c>
      <c r="L4" s="1" t="s">
        <v>47</v>
      </c>
    </row>
    <row r="5">
      <c r="A5" s="26" t="s">
        <v>51</v>
      </c>
      <c r="J5" s="1" t="s">
        <v>52</v>
      </c>
      <c r="L5" s="1" t="s">
        <v>47</v>
      </c>
    </row>
    <row r="6">
      <c r="A6" s="26" t="s">
        <v>53</v>
      </c>
      <c r="J6" s="1" t="s">
        <v>54</v>
      </c>
    </row>
    <row r="7">
      <c r="A7" s="26" t="s">
        <v>55</v>
      </c>
      <c r="J7" s="1" t="s">
        <v>56</v>
      </c>
    </row>
    <row r="8">
      <c r="A8" s="25" t="s">
        <v>57</v>
      </c>
      <c r="L8" s="1" t="s">
        <v>47</v>
      </c>
    </row>
    <row r="9">
      <c r="A9" s="27" t="s">
        <v>58</v>
      </c>
      <c r="L9" s="1" t="s">
        <v>47</v>
      </c>
    </row>
    <row r="10">
      <c r="A10" s="28" t="s">
        <v>59</v>
      </c>
      <c r="L10" s="1" t="s">
        <v>47</v>
      </c>
    </row>
    <row r="11">
      <c r="A11" s="25" t="s">
        <v>60</v>
      </c>
    </row>
    <row r="12">
      <c r="A12" s="28" t="s">
        <v>61</v>
      </c>
    </row>
    <row r="13">
      <c r="A13" s="25" t="s">
        <v>62</v>
      </c>
      <c r="L13" s="1" t="s">
        <v>47</v>
      </c>
    </row>
    <row r="14">
      <c r="A14" s="25" t="s">
        <v>63</v>
      </c>
    </row>
    <row r="15">
      <c r="A15" s="25" t="s">
        <v>64</v>
      </c>
    </row>
  </sheetData>
  <hyperlinks>
    <hyperlink r:id="rId1" ref="A2"/>
    <hyperlink r:id="rId2" ref="A3"/>
    <hyperlink r:id="rId3" ref="A4"/>
    <hyperlink r:id="rId4" ref="A5"/>
    <hyperlink r:id="rId5" ref="A6"/>
    <hyperlink r:id="rId6" ref="A7"/>
    <hyperlink r:id="rId7" ref="A8"/>
    <hyperlink r:id="rId8" ref="A9"/>
    <hyperlink r:id="rId9" ref="A10"/>
    <hyperlink r:id="rId10" ref="A11"/>
    <hyperlink r:id="rId11" ref="A12"/>
    <hyperlink r:id="rId12" ref="A13"/>
    <hyperlink r:id="rId13" ref="A14"/>
    <hyperlink r:id="rId14" ref="A15"/>
  </hyperlinks>
  <drawing r:id="rId15"/>
</worksheet>
</file>